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255" windowWidth="20400" windowHeight="7815" activeTab="1"/>
  </bookViews>
  <sheets>
    <sheet name="תנאי-סף" sheetId="1" r:id="rId1"/>
    <sheet name="איכות" sheetId="3" r:id="rId2"/>
    <sheet name="מחיר וסיכום" sheetId="4" r:id="rId3"/>
  </sheets>
  <definedNames>
    <definedName name="_Ref173487267" localSheetId="0">'תנאי-סף'!$C$34</definedName>
    <definedName name="_Ref179538436" localSheetId="0">'תנאי-סף'!$C$36</definedName>
    <definedName name="_Ref263083897" localSheetId="0">'תנאי-סף'!$C$5</definedName>
    <definedName name="_Ref274737718" localSheetId="0">'תנאי-סף'!$C$6</definedName>
    <definedName name="_Ref274737979" localSheetId="0">'תנאי-סף'!#REF!</definedName>
    <definedName name="_Ref297537484" localSheetId="0">'תנאי-סף'!#REF!</definedName>
    <definedName name="_Ref297537502" localSheetId="0">'תנאי-סף'!#REF!</definedName>
    <definedName name="_Ref299015948" localSheetId="0">'תנאי-סף'!#REF!</definedName>
    <definedName name="_Ref299441922" localSheetId="0">'תנאי-סף'!$C$11</definedName>
    <definedName name="_Ref299445146" localSheetId="0">'תנאי-סף'!$C$14</definedName>
    <definedName name="_Ref299615356" localSheetId="0">'תנאי-סף'!$C$28</definedName>
    <definedName name="_Ref299617500" localSheetId="0">'תנאי-סף'!#REF!</definedName>
    <definedName name="_Ref304923103" localSheetId="0">'תנאי-סף'!$C$6</definedName>
    <definedName name="_Ref304980088" localSheetId="0">'תנאי-סף'!$C$33</definedName>
    <definedName name="_Ref306772740" localSheetId="0">'תנאי-סף'!#REF!</definedName>
    <definedName name="_Ref329872137" localSheetId="0">'תנאי-סף'!$C$12</definedName>
    <definedName name="_xlnm.Print_Area" localSheetId="0">'תנאי-סף'!$A$1:$I$41</definedName>
  </definedNames>
  <calcPr calcId="145621"/>
</workbook>
</file>

<file path=xl/calcChain.xml><?xml version="1.0" encoding="utf-8"?>
<calcChain xmlns="http://schemas.openxmlformats.org/spreadsheetml/2006/main">
  <c r="U14" i="3" l="1"/>
  <c r="U9" i="3"/>
  <c r="U6" i="3"/>
  <c r="U5" i="3"/>
  <c r="R14" i="3"/>
  <c r="R9" i="3"/>
  <c r="R6" i="3"/>
  <c r="R5" i="3"/>
  <c r="O14" i="3"/>
  <c r="O9" i="3"/>
  <c r="O6" i="3"/>
  <c r="O5" i="3"/>
  <c r="L14" i="3"/>
  <c r="L9" i="3"/>
  <c r="L6" i="3"/>
  <c r="L5" i="3"/>
  <c r="I5" i="3"/>
  <c r="D5" i="4" l="1"/>
  <c r="D14" i="4" s="1"/>
  <c r="B15" i="4"/>
  <c r="E5" i="4"/>
  <c r="E14" i="4" s="1"/>
  <c r="F5" i="4"/>
  <c r="F14" i="4" s="1"/>
  <c r="G5" i="4"/>
  <c r="G14" i="4" s="1"/>
  <c r="H5" i="4"/>
  <c r="H14" i="4" s="1"/>
  <c r="E3" i="4"/>
  <c r="E12" i="4" s="1"/>
  <c r="F3" i="4"/>
  <c r="F12" i="4" s="1"/>
  <c r="G3" i="4"/>
  <c r="G12" i="4" s="1"/>
  <c r="H3" i="4"/>
  <c r="H12" i="4" s="1"/>
  <c r="D3" i="4"/>
  <c r="D12" i="4" s="1"/>
  <c r="G3" i="3"/>
  <c r="F14" i="3"/>
  <c r="F9" i="3"/>
  <c r="S3" i="3"/>
  <c r="P3" i="3"/>
  <c r="M3" i="3"/>
  <c r="J3" i="3"/>
  <c r="I14" i="3"/>
  <c r="I9" i="3"/>
  <c r="I6" i="3"/>
  <c r="F17" i="3" l="1"/>
  <c r="G17" i="3"/>
  <c r="D13" i="4" s="1"/>
  <c r="D15" i="4" s="1"/>
  <c r="J17" i="3"/>
  <c r="E13" i="4" s="1"/>
  <c r="E15" i="4" s="1"/>
  <c r="M17" i="3"/>
  <c r="F13" i="4" s="1"/>
  <c r="F15" i="4" s="1"/>
  <c r="P17" i="3"/>
  <c r="G13" i="4" s="1"/>
  <c r="G15" i="4" s="1"/>
  <c r="S17" i="3"/>
  <c r="H13" i="4" s="1"/>
  <c r="H15" i="4" s="1"/>
  <c r="J18" i="3" l="1"/>
  <c r="H16" i="4"/>
  <c r="D16" i="4"/>
  <c r="F16" i="4"/>
  <c r="E16" i="4"/>
  <c r="G16" i="4"/>
  <c r="G18" i="3"/>
  <c r="M18" i="3"/>
  <c r="S18" i="3"/>
  <c r="P18" i="3"/>
  <c r="H18" i="1" l="1"/>
  <c r="H10" i="1"/>
  <c r="H4" i="1"/>
  <c r="H16" i="1" s="1"/>
  <c r="E18" i="1"/>
  <c r="F18" i="1"/>
  <c r="G18" i="1"/>
  <c r="D18" i="1"/>
  <c r="E10" i="1"/>
  <c r="F10" i="1"/>
  <c r="G10" i="1"/>
  <c r="D10" i="1"/>
  <c r="E4" i="1"/>
  <c r="F4" i="1"/>
  <c r="G4" i="1"/>
  <c r="D4" i="1"/>
  <c r="E16" i="1" l="1"/>
  <c r="F16" i="1"/>
  <c r="D16" i="1"/>
  <c r="G16" i="1"/>
</calcChain>
</file>

<file path=xl/sharedStrings.xml><?xml version="1.0" encoding="utf-8"?>
<sst xmlns="http://schemas.openxmlformats.org/spreadsheetml/2006/main" count="100" uniqueCount="87">
  <si>
    <t>ל.ר.</t>
  </si>
  <si>
    <t>$</t>
  </si>
  <si>
    <t>X</t>
  </si>
  <si>
    <t>V</t>
  </si>
  <si>
    <t xml:space="preserve">עומד בכל תנאי-הסף </t>
  </si>
  <si>
    <t>מס' סעיף</t>
  </si>
  <si>
    <t>תיאור התנאי</t>
  </si>
  <si>
    <t>מסמכים נדרשים</t>
  </si>
  <si>
    <t>תנאי סף מנהליים</t>
  </si>
  <si>
    <t>המציע הינו גוף משפטי מאוגד הרשום ברשם רשמי ו\או עוסק מורשה.</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</si>
  <si>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</si>
  <si>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אם המציע הוא תאגיד: במועד הגשת ההצעה, המציע אינו בעל חובות אגרה שנתית ברשות התאגידים. בנוסף, המציע אינו חברה מפרת חוק ואינו עומד בפני התראה קודם רישום כחברה מפרת חוק.</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</si>
  <si>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</si>
  <si>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המציע בעל מחזור עסקים שנתי ממוצע של 350,000 ₪ לכל הפחות – בשלוש השנים האחרונות (2010-2012).</t>
  </si>
  <si>
    <t>תנאי סף למפיק מטעם המציע</t>
  </si>
  <si>
    <t>6.6.1</t>
  </si>
  <si>
    <t>6.6.2</t>
  </si>
  <si>
    <t>6.6.3</t>
  </si>
  <si>
    <t>6.6.4</t>
  </si>
  <si>
    <t>המפיק הפיק ב- 5 השנים האחרונות לפחות 4 תערוכות אמנותיות, כאשר לפחות בשתיים מתוכן נעשה שימוש בטכניקות העבודה שמבקשים האוצרים להציג: שימוש באמצעי הקרנה והקמת אובייקטים ו/או מיצבים בחלל, תצוגה דיגיטלית על כל סוגיה והפקת מודלים.</t>
  </si>
  <si>
    <t>מבין 4 התערוכות הנ"ל, לפחות תערוכה אחת נערכה בוונציה איטליה או בתערוכה בינ"ל מחוץ לגבולות מדינת ישראל, שעלותה לא פחתה מ-1,000,000 ₪, ושכללה שימוש בטכניקות מיצבים, הפקה והקרנת סרטים, הפעלת וידאו ואודיו ואמצעי תאורה.</t>
  </si>
  <si>
    <t>המפיק היה אחראי להפקת סרטי וידאו אמנותיים ומיצגי קול (בהפקה עצמית או באמצעות מפיק-משנה) בהיקף של פריט אחד לפחות מכל סוג בתערוכות הנזכרות בסעיפים ‎6.6.1-‎6.6.2 לעיל.</t>
  </si>
  <si>
    <t>על המפיק להיות בעל ניסיון מוכח בהפעלת צוות של 5 עובדים לפחות לצורך הפקה, ב- 2 הפקות לפחות, במהלך 5 השנים האחרונות.</t>
  </si>
  <si>
    <t xml:space="preserve">אישורים לפי חוק עסקאות גופים ציבוריים, בדבר ניהול פנקסי חשבונות ורשומות, כשהוא תקף, להוכחת העמידה בתנאי הסף שבסעיף ‎‎6.2 לעיל. </t>
  </si>
  <si>
    <t>אישור רואה חשבון כי המציע הוא בעל מחזור עסקים שנתי ממוצע של 350,000 ₪ לכל הפחות, ב- 3 השנים האחרונות (2010, 2011, 2012) – לצורך הוכחת עמידה בתנאי סף ‎6.5 לעיל. (נספח ב'7).</t>
  </si>
  <si>
    <t>העתק תעודת עוסק מורשה והעתק של תעודת התאגדות (לפי העניין וסוג התאגדותו המשפטית של המציע) מאושר/ים על ידי עו"ד, לצורך הוכחת העמידה בתנאי הסף שבסעיף ‎6.1 לעיל. אם המציע הוא עמותה, עליו להעביר אישור ניהול תקין מטעם רשם העמותות, תקף למועד הגשת ההצעה. אם המציע הוא תאגיד, יצורף בנוסף אישור עו"ד או רו"ח על היות החתומים בשמו על מסמכי המכרז רשאים לחייב את המציע בחתימתם.</t>
  </si>
  <si>
    <t>נסח חברה/שותפות עדכני מרשות התאגידים, לצורך הוכחת העמידה בתנאי הסף שבסעיף ‎6.3 לעיל.</t>
  </si>
  <si>
    <t>חוברת הצעה מלאה וחתומה.</t>
  </si>
  <si>
    <t>פרטים אודות ניסיונו של המפיק כנדרש בסעיף ‎6.6 לעיל. הניסיון הנדרש על-פי סעיף זה יפורט ברשימה כרונולוגית מלאה של העבודות שבוצעו במהלך שנות הניסיון, כולל רשימת הלקוחות שקיבלו שירות זה או דומה לו מהמפיק, תוך ציון שם הלקוח, שם איש הקשר ומספר הטלפון שלו. (נספח ב'2).</t>
  </si>
  <si>
    <t>התחייבות ואישור המציע לקיום החקיקה בתחום העסקת עובדים חתומה ע"י עו"ד (נספח ב'4).</t>
  </si>
  <si>
    <t>התחייבות לשמירת סודיות ולמניעת ניגוד עניינים (נספח ב'5).</t>
  </si>
  <si>
    <t xml:space="preserve">הצהרה על שימוש בתוכנות מקוריות (נספח ב'6). </t>
  </si>
  <si>
    <t>קורות חיים ומסמכים המעידים על הכשרתו וניסיונו של המפיק המוצע.</t>
  </si>
  <si>
    <t>7.10</t>
  </si>
  <si>
    <t>7.11</t>
  </si>
  <si>
    <t>7.12</t>
  </si>
  <si>
    <t>7.13</t>
  </si>
  <si>
    <t>7.14</t>
  </si>
  <si>
    <t>7.15</t>
  </si>
  <si>
    <t>7.16</t>
  </si>
  <si>
    <t xml:space="preserve">מסמך בשפה העברית המתאר את פרופיל המציע. </t>
  </si>
  <si>
    <t>העתק אישור על תשלום דמי ההשתתפות במכרז.</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</si>
  <si>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</si>
  <si>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והחוזה (נספח ג') ייחתמו גם ע"י מורשי חתימה מטעם המציע, בצירוף חותמת רשמית של המציע. </t>
  </si>
  <si>
    <t>תצהיר בדבר היעדר הרשעות לפי חוק עובדים זרים וחוק שכר מינימום חתום ע"י עו"ד (נספח ב'3).</t>
  </si>
  <si>
    <t>רשימת הפרטים בהצעת המציע, שהמציע מעוניין שיהיו חסויים במידה והוא יזכה.</t>
  </si>
  <si>
    <t>משקל</t>
  </si>
  <si>
    <t>כן</t>
  </si>
  <si>
    <t>לא</t>
  </si>
  <si>
    <t>12.6.1</t>
  </si>
  <si>
    <t>12.6.2</t>
  </si>
  <si>
    <t>שיטת העבודה של המפיק בארץ</t>
  </si>
  <si>
    <t>שיטת העבודה של המפיק בוונציה</t>
  </si>
  <si>
    <t>הובלת יצירת האמנות מישראל לוונציה כולל אריזה</t>
  </si>
  <si>
    <t>12.6.4</t>
  </si>
  <si>
    <t>התרשמות כללית</t>
  </si>
  <si>
    <t>קריטריון</t>
  </si>
  <si>
    <t>משקל תת-פרמטר</t>
  </si>
  <si>
    <t>משקל בציון האיכות</t>
  </si>
  <si>
    <t>ניקוד</t>
  </si>
  <si>
    <t>ציון כולל לפרמטר</t>
  </si>
  <si>
    <t>מעבר סף איכות</t>
  </si>
  <si>
    <t>ניסיון קודם - איכות התערוכות</t>
  </si>
  <si>
    <t>תוכנית אופרטיבית</t>
  </si>
  <si>
    <t>ראיון (אופציונאלי)</t>
  </si>
  <si>
    <t>12.6.3</t>
  </si>
  <si>
    <t>מורכבות הפרויקטים</t>
  </si>
  <si>
    <t>הערכה מקצועית</t>
  </si>
  <si>
    <t>תרומת הפרויקטים לעולם האמנות / האדריכלות</t>
  </si>
  <si>
    <t>-</t>
  </si>
  <si>
    <t>פירוק היצירה בחו"ל, אריזתה והעברתה בתום הביאנלה</t>
  </si>
  <si>
    <t>התוכנית הכספית לביצוע הפרויקט</t>
  </si>
  <si>
    <t>סה"כ ציון איכות</t>
  </si>
  <si>
    <t>היכרות עם עולם האמנות והאדריכלות</t>
  </si>
  <si>
    <t>מקצועיות בתחום ההפקה</t>
  </si>
  <si>
    <t>ניסיון קודם - מספר תערוכות (3 נק' לכל תערוכה נוספת מעבר לתנאי הסף)</t>
  </si>
  <si>
    <t>הצעת המחיר</t>
  </si>
  <si>
    <t>ציון מחיר מנורמל</t>
  </si>
  <si>
    <t>ציון איכות</t>
  </si>
  <si>
    <t>ציון מחיר</t>
  </si>
  <si>
    <t>סה"כ ציון</t>
  </si>
  <si>
    <t>מחיר</t>
  </si>
  <si>
    <t>שקלול ציונים סופיים</t>
  </si>
  <si>
    <t>רכיב</t>
  </si>
  <si>
    <t>דירוג המציעים</t>
  </si>
  <si>
    <t>מתקיים ראיון (כן / לא)</t>
  </si>
  <si>
    <t>נימוק</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</si>
</sst>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quot;₪&quot;\ #,##0"/>
  </numFmts>
  <fonts count="29" x14ac:knownFonts="1">
    <font>
      <sz val="11"/>
      <color theme="1"/>
      <name val="Arial"/>
      <family val="2"/>
      <charset val="177"/>
      <scheme val="minor"/>
    </font>
    <font>
      <b/>
      <sz val="11"/>
      <color theme="1"/>
      <name val="Times New Roman"/>
      <family val="1"/>
      <scheme val="major"/>
    </font>
    <font>
      <sz val="11"/>
      <color theme="1"/>
      <name val="David"/>
      <family val="2"/>
      <charset val="177"/>
    </font>
    <font>
      <b/>
      <sz val="12"/>
      <color theme="1"/>
      <name val="David"/>
      <family val="2"/>
      <charset val="177"/>
    </font>
    <font>
      <sz val="11"/>
      <color theme="1"/>
      <name val="Times New Roman"/>
      <family val="1"/>
      <scheme val="major"/>
    </font>
    <font>
      <b/>
      <sz val="13"/>
      <color theme="1"/>
      <name val="Times New Roman"/>
      <family val="1"/>
      <scheme val="major"/>
    </font>
    <font>
      <b/>
      <sz val="13"/>
      <color theme="1"/>
      <name val="David"/>
      <family val="2"/>
      <charset val="177"/>
    </font>
    <font>
      <sz val="13"/>
      <color theme="1"/>
      <name val="Arial"/>
      <family val="2"/>
      <charset val="177"/>
      <scheme val="minor"/>
    </font>
    <font>
      <b/>
      <sz val="14"/>
      <color theme="1"/>
      <name val="David"/>
      <family val="2"/>
      <charset val="177"/>
    </font>
    <font>
      <sz val="12"/>
      <color theme="1"/>
      <name val="David"/>
      <family val="2"/>
      <charset val="177"/>
    </font>
    <font>
      <b/>
      <sz val="11"/>
      <color theme="1"/>
      <name val="David"/>
      <family val="2"/>
      <charset val="177"/>
    </font>
    <font>
      <b/>
      <sz val="15"/>
      <color theme="1"/>
      <name val="David"/>
      <family val="2"/>
      <charset val="177"/>
    </font>
    <font>
      <sz val="11"/>
      <color theme="1"/>
      <name val="Arial"/>
      <family val="2"/>
      <charset val="177"/>
      <scheme val="minor"/>
    </font>
    <font>
      <sz val="11"/>
      <color theme="0"/>
      <name val="Arial"/>
      <family val="2"/>
      <charset val="177"/>
      <scheme val="minor"/>
    </font>
    <font>
      <b/>
      <sz val="15"/>
      <color theme="1"/>
      <name val="Times New Roman"/>
      <family val="1"/>
      <scheme val="major"/>
    </font>
    <font>
      <b/>
      <sz val="11"/>
      <color theme="1"/>
      <name val="Arial"/>
      <family val="2"/>
      <scheme val="minor"/>
    </font>
    <font>
      <sz val="11"/>
      <color theme="1"/>
      <name val="Arial"/>
      <family val="2"/>
      <scheme val="minor"/>
    </font>
    <font>
      <b/>
      <sz val="14"/>
      <name val="Arial"/>
      <family val="2"/>
    </font>
    <font>
      <b/>
      <sz val="12"/>
      <name val="Arial"/>
      <family val="2"/>
    </font>
    <font>
      <sz val="12"/>
      <name val="Arial"/>
      <family val="2"/>
    </font>
    <font>
      <b/>
      <sz val="11"/>
      <name val="Arial"/>
      <family val="2"/>
    </font>
    <font>
      <sz val="11"/>
      <name val="Arial"/>
      <family val="2"/>
    </font>
    <font>
      <b/>
      <sz val="13"/>
      <color theme="0"/>
      <name val="Arial"/>
      <family val="2"/>
      <charset val="177"/>
    </font>
    <font>
      <b/>
      <sz val="12"/>
      <name val="Arial"/>
      <family val="2"/>
      <charset val="177"/>
    </font>
    <font>
      <b/>
      <sz val="12"/>
      <color theme="1"/>
      <name val="Arial"/>
      <family val="2"/>
      <charset val="177"/>
      <scheme val="minor"/>
    </font>
    <font>
      <sz val="12"/>
      <color theme="1"/>
      <name val="Arial"/>
      <family val="2"/>
      <charset val="177"/>
      <scheme val="minor"/>
    </font>
    <font>
      <b/>
      <sz val="16"/>
      <color theme="1"/>
      <name val="Arial"/>
      <family val="2"/>
      <scheme val="minor"/>
    </font>
    <font>
      <b/>
      <sz val="11"/>
      <color theme="0"/>
      <name val="Arial"/>
      <family val="2"/>
      <scheme val="minor"/>
    </font>
    <font>
      <b/>
      <sz val="15"/>
      <color theme="0"/>
      <name val="David"/>
      <family val="2"/>
      <charset val="177"/>
    </font>
  </fonts>
  <fills count="2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249977111117893"/>
        <bgColor theme="8" tint="0.79998168889431442"/>
      </patternFill>
    </fill>
    <fill>
      <patternFill patternType="solid">
        <fgColor theme="6" tint="0.59999389629810485"/>
        <bgColor indexed="64"/>
      </patternFill>
    </fill>
    <fill>
      <patternFill patternType="solid">
        <fgColor theme="2"/>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727E70"/>
        <bgColor indexed="64"/>
      </patternFill>
    </fill>
  </fills>
  <borders count="62">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s>
  <cellStyleXfs count="2">
    <xf numFmtId="0" fontId="0" fillId="0" borderId="0"/>
    <xf numFmtId="9" fontId="12" fillId="0" borderId="0" applyFont="0" applyFill="0" applyBorder="0" applyAlignment="0" applyProtection="0"/>
  </cellStyleXfs>
  <cellXfs count="189">
    <xf numFmtId="0" fontId="0" fillId="0" borderId="0" xfId="0"/>
    <xf numFmtId="0" fontId="4" fillId="3" borderId="5" xfId="0" applyFont="1" applyFill="1" applyBorder="1" applyAlignment="1" applyProtection="1">
      <alignment horizontal="center" vertical="center" wrapText="1"/>
      <protection locked="0"/>
    </xf>
    <xf numFmtId="0" fontId="4" fillId="5" borderId="5" xfId="0" applyFont="1" applyFill="1" applyBorder="1" applyAlignment="1" applyProtection="1">
      <alignment horizontal="center" vertical="center" wrapText="1"/>
      <protection locked="0"/>
    </xf>
    <xf numFmtId="0" fontId="4" fillId="6" borderId="5" xfId="0" applyFont="1" applyFill="1" applyBorder="1" applyAlignment="1" applyProtection="1">
      <alignment horizontal="center" vertical="center" wrapText="1"/>
      <protection locked="0"/>
    </xf>
    <xf numFmtId="0" fontId="4" fillId="6" borderId="6"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center" wrapText="1"/>
      <protection locked="0"/>
    </xf>
    <xf numFmtId="0" fontId="0" fillId="0" borderId="0" xfId="0" applyProtection="1">
      <protection hidden="1"/>
    </xf>
    <xf numFmtId="0" fontId="16" fillId="0" borderId="0" xfId="0" applyFont="1" applyProtection="1">
      <protection hidden="1"/>
    </xf>
    <xf numFmtId="9" fontId="16" fillId="0" borderId="0" xfId="1" applyFont="1" applyAlignment="1" applyProtection="1">
      <alignment horizontal="center"/>
      <protection hidden="1"/>
    </xf>
    <xf numFmtId="0" fontId="18" fillId="13" borderId="28" xfId="0" applyFont="1" applyFill="1" applyBorder="1" applyAlignment="1" applyProtection="1">
      <alignment horizontal="center" vertical="center" wrapText="1" readingOrder="2"/>
      <protection hidden="1"/>
    </xf>
    <xf numFmtId="0" fontId="18" fillId="13" borderId="29" xfId="0" applyFont="1" applyFill="1" applyBorder="1" applyAlignment="1" applyProtection="1">
      <alignment horizontal="center" vertical="center" wrapText="1" readingOrder="2"/>
      <protection hidden="1"/>
    </xf>
    <xf numFmtId="0" fontId="18" fillId="13" borderId="41" xfId="0" applyFont="1" applyFill="1" applyBorder="1" applyAlignment="1" applyProtection="1">
      <alignment horizontal="center" vertical="center" wrapText="1" readingOrder="2"/>
      <protection hidden="1"/>
    </xf>
    <xf numFmtId="0" fontId="18" fillId="12" borderId="18" xfId="0" applyFont="1" applyFill="1" applyBorder="1" applyAlignment="1" applyProtection="1">
      <alignment horizontal="center" vertical="center" wrapText="1" readingOrder="2"/>
      <protection hidden="1"/>
    </xf>
    <xf numFmtId="9" fontId="19" fillId="3" borderId="33" xfId="1" applyFont="1" applyFill="1" applyBorder="1" applyAlignment="1" applyProtection="1">
      <alignment horizontal="center" vertical="center" wrapText="1" readingOrder="2"/>
      <protection hidden="1"/>
    </xf>
    <xf numFmtId="9" fontId="20" fillId="3" borderId="32" xfId="1" applyFont="1" applyFill="1" applyBorder="1" applyAlignment="1" applyProtection="1">
      <alignment horizontal="center" vertical="center" wrapText="1" readingOrder="2"/>
      <protection hidden="1"/>
    </xf>
    <xf numFmtId="1" fontId="21" fillId="17" borderId="42" xfId="1" applyNumberFormat="1" applyFont="1" applyFill="1" applyBorder="1" applyAlignment="1" applyProtection="1">
      <alignment horizontal="center" vertical="center" wrapText="1" readingOrder="2"/>
      <protection hidden="1"/>
    </xf>
    <xf numFmtId="164" fontId="20" fillId="8" borderId="46" xfId="0" applyNumberFormat="1" applyFont="1" applyFill="1" applyBorder="1" applyAlignment="1" applyProtection="1">
      <alignment horizontal="center" vertical="center" wrapText="1" readingOrder="2"/>
      <protection hidden="1"/>
    </xf>
    <xf numFmtId="0" fontId="19" fillId="12" borderId="42" xfId="0" applyFont="1" applyFill="1" applyBorder="1" applyAlignment="1" applyProtection="1">
      <alignment horizontal="right" vertical="center" wrapText="1" readingOrder="2"/>
      <protection hidden="1"/>
    </xf>
    <xf numFmtId="9" fontId="19" fillId="3" borderId="58" xfId="1" applyFont="1" applyFill="1" applyBorder="1" applyAlignment="1" applyProtection="1">
      <alignment horizontal="center" vertical="center" wrapText="1" readingOrder="2"/>
      <protection hidden="1"/>
    </xf>
    <xf numFmtId="0" fontId="19" fillId="12" borderId="51" xfId="0" applyFont="1" applyFill="1" applyBorder="1" applyAlignment="1" applyProtection="1">
      <alignment horizontal="right" vertical="center" wrapText="1" readingOrder="2"/>
      <protection hidden="1"/>
    </xf>
    <xf numFmtId="9" fontId="19" fillId="3" borderId="55" xfId="1" applyFont="1" applyFill="1" applyBorder="1" applyAlignment="1" applyProtection="1">
      <alignment horizontal="center" vertical="center" wrapText="1" readingOrder="2"/>
      <protection hidden="1"/>
    </xf>
    <xf numFmtId="0" fontId="19" fillId="12" borderId="47" xfId="0" applyFont="1" applyFill="1" applyBorder="1" applyAlignment="1" applyProtection="1">
      <alignment horizontal="right" vertical="center" wrapText="1" readingOrder="2"/>
      <protection hidden="1"/>
    </xf>
    <xf numFmtId="9" fontId="19" fillId="3" borderId="56" xfId="1" applyFont="1" applyFill="1" applyBorder="1" applyAlignment="1" applyProtection="1">
      <alignment horizontal="center" vertical="center" wrapText="1" readingOrder="2"/>
      <protection hidden="1"/>
    </xf>
    <xf numFmtId="0" fontId="19" fillId="12" borderId="38" xfId="0" applyFont="1" applyFill="1" applyBorder="1" applyAlignment="1" applyProtection="1">
      <alignment horizontal="right" vertical="center" wrapText="1" readingOrder="2"/>
      <protection hidden="1"/>
    </xf>
    <xf numFmtId="9" fontId="19" fillId="3" borderId="60" xfId="1" applyFont="1" applyFill="1" applyBorder="1" applyAlignment="1" applyProtection="1">
      <alignment horizontal="center" vertical="center" wrapText="1" readingOrder="2"/>
      <protection hidden="1"/>
    </xf>
    <xf numFmtId="0" fontId="19" fillId="12" borderId="39" xfId="0" applyFont="1" applyFill="1" applyBorder="1" applyAlignment="1" applyProtection="1">
      <alignment horizontal="right" vertical="center" readingOrder="2"/>
      <protection hidden="1"/>
    </xf>
    <xf numFmtId="0" fontId="19" fillId="12" borderId="29" xfId="0" applyFont="1" applyFill="1" applyBorder="1" applyAlignment="1" applyProtection="1">
      <alignment horizontal="right" vertical="center" wrapText="1" readingOrder="2"/>
      <protection hidden="1"/>
    </xf>
    <xf numFmtId="0" fontId="19" fillId="12" borderId="39" xfId="0" applyFont="1" applyFill="1" applyBorder="1" applyAlignment="1" applyProtection="1">
      <alignment horizontal="right" vertical="center" wrapText="1" readingOrder="2"/>
      <protection hidden="1"/>
    </xf>
    <xf numFmtId="9" fontId="22" fillId="18" borderId="30" xfId="1" applyFont="1" applyFill="1" applyBorder="1" applyAlignment="1" applyProtection="1">
      <alignment horizontal="center" vertical="center" wrapText="1" readingOrder="2"/>
      <protection hidden="1"/>
    </xf>
    <xf numFmtId="0" fontId="7" fillId="0" borderId="0" xfId="0" applyFont="1" applyProtection="1">
      <protection hidden="1"/>
    </xf>
    <xf numFmtId="0" fontId="23" fillId="10" borderId="9" xfId="0" applyFont="1" applyFill="1" applyBorder="1" applyAlignment="1" applyProtection="1">
      <alignment horizontal="center" vertical="center" wrapText="1" readingOrder="2"/>
      <protection hidden="1"/>
    </xf>
    <xf numFmtId="0" fontId="25" fillId="0" borderId="0" xfId="0" applyFont="1" applyProtection="1">
      <protection hidden="1"/>
    </xf>
    <xf numFmtId="0" fontId="13" fillId="0" borderId="0" xfId="0" applyFont="1" applyProtection="1">
      <protection hidden="1"/>
    </xf>
    <xf numFmtId="0" fontId="26" fillId="11" borderId="8" xfId="0" applyFont="1" applyFill="1" applyBorder="1" applyAlignment="1" applyProtection="1">
      <alignment vertical="center"/>
      <protection hidden="1"/>
    </xf>
    <xf numFmtId="0" fontId="21" fillId="17" borderId="43" xfId="0" applyFont="1" applyFill="1" applyBorder="1" applyAlignment="1" applyProtection="1">
      <alignment horizontal="right" vertical="center" wrapText="1" readingOrder="2"/>
      <protection locked="0"/>
    </xf>
    <xf numFmtId="0" fontId="21" fillId="17" borderId="23" xfId="0" applyFont="1" applyFill="1" applyBorder="1" applyAlignment="1" applyProtection="1">
      <alignment horizontal="right" vertical="center" wrapText="1" readingOrder="2"/>
      <protection locked="0"/>
    </xf>
    <xf numFmtId="0" fontId="21" fillId="17" borderId="28" xfId="0" applyFont="1" applyFill="1" applyBorder="1" applyAlignment="1" applyProtection="1">
      <alignment horizontal="right" vertical="center" wrapText="1" readingOrder="2"/>
      <protection locked="0"/>
    </xf>
    <xf numFmtId="0" fontId="21" fillId="17" borderId="44" xfId="0" applyFont="1" applyFill="1" applyBorder="1" applyAlignment="1" applyProtection="1">
      <alignment horizontal="right" vertical="center" wrapText="1" readingOrder="2"/>
      <protection locked="0"/>
    </xf>
    <xf numFmtId="0" fontId="21" fillId="17" borderId="27" xfId="0" applyFont="1" applyFill="1" applyBorder="1" applyAlignment="1" applyProtection="1">
      <alignment horizontal="right" vertical="center" wrapText="1" readingOrder="2"/>
      <protection locked="0"/>
    </xf>
    <xf numFmtId="1" fontId="21" fillId="17" borderId="42" xfId="0" applyNumberFormat="1" applyFont="1" applyFill="1" applyBorder="1" applyAlignment="1" applyProtection="1">
      <alignment horizontal="center" vertical="center" wrapText="1" readingOrder="2"/>
      <protection locked="0"/>
    </xf>
    <xf numFmtId="1" fontId="21" fillId="17" borderId="37" xfId="0" applyNumberFormat="1" applyFont="1" applyFill="1" applyBorder="1" applyAlignment="1" applyProtection="1">
      <alignment horizontal="center" vertical="center" wrapText="1" readingOrder="2"/>
      <protection locked="0"/>
    </xf>
    <xf numFmtId="1" fontId="21" fillId="17" borderId="47" xfId="0" applyNumberFormat="1" applyFont="1" applyFill="1" applyBorder="1" applyAlignment="1" applyProtection="1">
      <alignment horizontal="center" vertical="center" wrapText="1" readingOrder="2"/>
      <protection locked="0"/>
    </xf>
    <xf numFmtId="1" fontId="21" fillId="17" borderId="22" xfId="0" applyNumberFormat="1" applyFont="1" applyFill="1" applyBorder="1" applyAlignment="1" applyProtection="1">
      <alignment horizontal="center" vertical="center" wrapText="1" readingOrder="2"/>
      <protection locked="0"/>
    </xf>
    <xf numFmtId="1" fontId="21" fillId="17" borderId="51" xfId="0" applyNumberFormat="1" applyFont="1" applyFill="1" applyBorder="1" applyAlignment="1" applyProtection="1">
      <alignment horizontal="center" vertical="center" wrapText="1" readingOrder="2"/>
      <protection locked="0"/>
    </xf>
    <xf numFmtId="9" fontId="26" fillId="5" borderId="9" xfId="1" applyFont="1" applyFill="1" applyBorder="1" applyAlignment="1" applyProtection="1">
      <alignment horizontal="center" vertical="center"/>
      <protection locked="0"/>
    </xf>
    <xf numFmtId="0" fontId="0" fillId="0" borderId="0" xfId="0" applyAlignment="1" applyProtection="1">
      <alignment readingOrder="2"/>
      <protection hidden="1"/>
    </xf>
    <xf numFmtId="0" fontId="8" fillId="7" borderId="14" xfId="0" applyFont="1" applyFill="1" applyBorder="1" applyAlignment="1" applyProtection="1">
      <alignment readingOrder="2"/>
      <protection hidden="1"/>
    </xf>
    <xf numFmtId="0" fontId="10" fillId="7" borderId="14" xfId="0" applyFont="1" applyFill="1" applyBorder="1" applyAlignment="1" applyProtection="1">
      <alignment horizontal="center" vertical="center" readingOrder="2"/>
      <protection hidden="1"/>
    </xf>
    <xf numFmtId="0" fontId="3" fillId="7" borderId="4" xfId="0" applyFont="1" applyFill="1" applyBorder="1" applyAlignment="1" applyProtection="1">
      <alignment horizontal="center" wrapText="1"/>
      <protection hidden="1"/>
    </xf>
    <xf numFmtId="0" fontId="0" fillId="4" borderId="0" xfId="0" applyFill="1" applyProtection="1">
      <protection hidden="1"/>
    </xf>
    <xf numFmtId="49" fontId="6" fillId="9" borderId="7" xfId="0" applyNumberFormat="1" applyFont="1" applyFill="1" applyBorder="1" applyAlignment="1" applyProtection="1">
      <alignment horizontal="center" vertical="center" wrapText="1"/>
      <protection hidden="1"/>
    </xf>
    <xf numFmtId="0" fontId="6" fillId="9" borderId="7" xfId="0" applyFont="1" applyFill="1" applyBorder="1" applyAlignment="1" applyProtection="1">
      <alignment horizontal="center" vertical="center" wrapText="1"/>
      <protection hidden="1"/>
    </xf>
    <xf numFmtId="0" fontId="5" fillId="9" borderId="7" xfId="0" applyFont="1" applyFill="1" applyBorder="1" applyAlignment="1" applyProtection="1">
      <alignment horizontal="center" vertical="center" wrapText="1"/>
      <protection hidden="1"/>
    </xf>
    <xf numFmtId="49" fontId="3" fillId="6" borderId="6" xfId="0" applyNumberFormat="1" applyFont="1" applyFill="1" applyBorder="1" applyAlignment="1" applyProtection="1">
      <alignment horizontal="center" vertical="center" readingOrder="2"/>
      <protection hidden="1"/>
    </xf>
    <xf numFmtId="0" fontId="9" fillId="6" borderId="11" xfId="0" applyFont="1" applyFill="1" applyBorder="1" applyAlignment="1" applyProtection="1">
      <alignment vertical="center" wrapText="1" readingOrder="2"/>
      <protection hidden="1"/>
    </xf>
    <xf numFmtId="49" fontId="3" fillId="6" borderId="11" xfId="0" applyNumberFormat="1" applyFont="1" applyFill="1" applyBorder="1" applyAlignment="1" applyProtection="1">
      <alignment horizontal="center" vertical="center" readingOrder="2"/>
      <protection hidden="1"/>
    </xf>
    <xf numFmtId="0" fontId="9" fillId="6" borderId="12" xfId="0" applyFont="1" applyFill="1" applyBorder="1" applyAlignment="1" applyProtection="1">
      <alignment vertical="center" wrapText="1" readingOrder="2"/>
      <protection hidden="1"/>
    </xf>
    <xf numFmtId="0" fontId="9" fillId="6" borderId="15" xfId="0" applyFont="1" applyFill="1" applyBorder="1" applyAlignment="1" applyProtection="1">
      <alignment vertical="center" wrapText="1" readingOrder="2"/>
      <protection hidden="1"/>
    </xf>
    <xf numFmtId="0" fontId="9" fillId="6" borderId="13" xfId="0" applyNumberFormat="1" applyFont="1" applyFill="1" applyBorder="1" applyAlignment="1" applyProtection="1">
      <alignment vertical="center" wrapText="1" readingOrder="2"/>
      <protection hidden="1"/>
    </xf>
    <xf numFmtId="49" fontId="6" fillId="11" borderId="7" xfId="0" applyNumberFormat="1" applyFont="1" applyFill="1" applyBorder="1" applyAlignment="1" applyProtection="1">
      <alignment horizontal="center" vertical="center"/>
      <protection hidden="1"/>
    </xf>
    <xf numFmtId="0" fontId="6" fillId="11" borderId="10" xfId="0" applyNumberFormat="1" applyFont="1" applyFill="1" applyBorder="1" applyAlignment="1" applyProtection="1">
      <alignment horizontal="center" vertical="center" wrapText="1" readingOrder="2"/>
      <protection hidden="1"/>
    </xf>
    <xf numFmtId="0" fontId="5" fillId="11" borderId="7" xfId="0" applyFont="1" applyFill="1" applyBorder="1" applyAlignment="1" applyProtection="1">
      <alignment horizontal="center" vertical="center" wrapText="1"/>
      <protection hidden="1"/>
    </xf>
    <xf numFmtId="49" fontId="3" fillId="5" borderId="6" xfId="0" applyNumberFormat="1" applyFont="1" applyFill="1" applyBorder="1" applyAlignment="1" applyProtection="1">
      <alignment horizontal="center" vertical="center" readingOrder="2"/>
      <protection hidden="1"/>
    </xf>
    <xf numFmtId="0" fontId="9" fillId="5" borderId="11" xfId="0" applyFont="1" applyFill="1" applyBorder="1" applyAlignment="1" applyProtection="1">
      <alignment horizontal="right" vertical="center" wrapText="1" readingOrder="2"/>
      <protection hidden="1"/>
    </xf>
    <xf numFmtId="49" fontId="3" fillId="5" borderId="11" xfId="0" applyNumberFormat="1" applyFont="1" applyFill="1" applyBorder="1" applyAlignment="1" applyProtection="1">
      <alignment horizontal="center" vertical="center" readingOrder="2"/>
      <protection hidden="1"/>
    </xf>
    <xf numFmtId="49" fontId="3" fillId="5" borderId="17" xfId="0" applyNumberFormat="1" applyFont="1" applyFill="1" applyBorder="1" applyAlignment="1" applyProtection="1">
      <alignment horizontal="center" vertical="center" readingOrder="2"/>
      <protection hidden="1"/>
    </xf>
    <xf numFmtId="0" fontId="9" fillId="5" borderId="17" xfId="0" applyFont="1" applyFill="1" applyBorder="1" applyAlignment="1" applyProtection="1">
      <alignment horizontal="right" vertical="center" wrapText="1" readingOrder="2"/>
      <protection hidden="1"/>
    </xf>
    <xf numFmtId="0" fontId="7" fillId="4" borderId="0" xfId="0" applyFont="1" applyFill="1" applyProtection="1">
      <protection hidden="1"/>
    </xf>
    <xf numFmtId="0" fontId="14" fillId="15" borderId="8" xfId="0" applyFont="1" applyFill="1" applyBorder="1" applyAlignment="1" applyProtection="1">
      <alignment horizontal="center" vertical="center"/>
      <protection hidden="1"/>
    </xf>
    <xf numFmtId="0" fontId="14" fillId="15" borderId="7" xfId="0" applyFont="1" applyFill="1" applyBorder="1" applyAlignment="1" applyProtection="1">
      <alignment horizontal="center" vertical="center"/>
      <protection hidden="1"/>
    </xf>
    <xf numFmtId="0" fontId="0" fillId="4" borderId="0" xfId="0" applyFill="1" applyBorder="1" applyProtection="1">
      <protection hidden="1"/>
    </xf>
    <xf numFmtId="49" fontId="6" fillId="14" borderId="7" xfId="0" applyNumberFormat="1" applyFont="1" applyFill="1" applyBorder="1" applyAlignment="1" applyProtection="1">
      <alignment horizontal="center" vertical="center"/>
      <protection hidden="1"/>
    </xf>
    <xf numFmtId="0" fontId="6" fillId="14" borderId="7" xfId="0" applyFont="1" applyFill="1" applyBorder="1" applyAlignment="1" applyProtection="1">
      <alignment horizontal="center" vertical="center" wrapText="1" readingOrder="2"/>
      <protection hidden="1"/>
    </xf>
    <xf numFmtId="0" fontId="5" fillId="14" borderId="7" xfId="0" applyFont="1" applyFill="1" applyBorder="1" applyAlignment="1" applyProtection="1">
      <alignment horizontal="center" vertical="center" wrapText="1"/>
      <protection hidden="1"/>
    </xf>
    <xf numFmtId="49" fontId="3" fillId="3" borderId="6" xfId="0" applyNumberFormat="1" applyFont="1" applyFill="1" applyBorder="1" applyAlignment="1" applyProtection="1">
      <alignment horizontal="center" vertical="center" readingOrder="2"/>
      <protection hidden="1"/>
    </xf>
    <xf numFmtId="0" fontId="2" fillId="3" borderId="6" xfId="0" applyFont="1" applyFill="1" applyBorder="1" applyAlignment="1" applyProtection="1">
      <alignment horizontal="right" vertical="center" wrapText="1" readingOrder="2"/>
      <protection hidden="1"/>
    </xf>
    <xf numFmtId="49" fontId="3" fillId="3" borderId="5" xfId="0" applyNumberFormat="1" applyFont="1" applyFill="1" applyBorder="1" applyAlignment="1" applyProtection="1">
      <alignment horizontal="center" vertical="center" readingOrder="2"/>
      <protection hidden="1"/>
    </xf>
    <xf numFmtId="0" fontId="2" fillId="3" borderId="5" xfId="0" applyFont="1" applyFill="1" applyBorder="1" applyAlignment="1" applyProtection="1">
      <alignment horizontal="right" vertical="center" wrapText="1" readingOrder="2"/>
      <protection hidden="1"/>
    </xf>
    <xf numFmtId="49" fontId="3" fillId="3" borderId="16" xfId="0" applyNumberFormat="1" applyFont="1" applyFill="1" applyBorder="1" applyAlignment="1" applyProtection="1">
      <alignment horizontal="center" vertical="center" readingOrder="2"/>
      <protection hidden="1"/>
    </xf>
    <xf numFmtId="0" fontId="2" fillId="3" borderId="16" xfId="0" applyFont="1" applyFill="1" applyBorder="1" applyAlignment="1" applyProtection="1">
      <alignment horizontal="right" vertical="center" wrapText="1" readingOrder="2"/>
      <protection hidden="1"/>
    </xf>
    <xf numFmtId="49" fontId="3" fillId="3" borderId="4" xfId="0" applyNumberFormat="1" applyFont="1" applyFill="1" applyBorder="1" applyAlignment="1" applyProtection="1">
      <alignment horizontal="center" vertical="center" readingOrder="2"/>
      <protection hidden="1"/>
    </xf>
    <xf numFmtId="0" fontId="2" fillId="3" borderId="4" xfId="0" applyFont="1" applyFill="1" applyBorder="1" applyAlignment="1" applyProtection="1">
      <alignment horizontal="right" vertical="center" wrapText="1" readingOrder="2"/>
      <protection hidden="1"/>
    </xf>
    <xf numFmtId="0" fontId="0" fillId="2" borderId="3" xfId="0" applyFill="1" applyBorder="1" applyAlignment="1" applyProtection="1">
      <alignment horizontal="center"/>
      <protection hidden="1"/>
    </xf>
    <xf numFmtId="0" fontId="0" fillId="2" borderId="2" xfId="0" applyFill="1" applyBorder="1" applyAlignment="1" applyProtection="1">
      <alignment horizontal="center"/>
      <protection hidden="1"/>
    </xf>
    <xf numFmtId="0" fontId="0" fillId="2" borderId="1" xfId="0" applyFill="1" applyBorder="1" applyProtection="1">
      <protection hidden="1"/>
    </xf>
    <xf numFmtId="0" fontId="10" fillId="7" borderId="4" xfId="0" applyFont="1" applyFill="1" applyBorder="1" applyAlignment="1" applyProtection="1">
      <alignment horizontal="center" vertical="center" wrapText="1"/>
      <protection locked="0"/>
    </xf>
    <xf numFmtId="0" fontId="4" fillId="5" borderId="4" xfId="0" applyNumberFormat="1" applyFont="1" applyFill="1" applyBorder="1" applyAlignment="1" applyProtection="1">
      <alignment horizontal="center" vertical="center" wrapText="1"/>
      <protection locked="0"/>
    </xf>
    <xf numFmtId="0" fontId="1" fillId="3" borderId="5" xfId="0" applyFont="1" applyFill="1" applyBorder="1" applyAlignment="1" applyProtection="1">
      <alignment horizontal="center" vertical="center"/>
      <protection locked="0"/>
    </xf>
    <xf numFmtId="0" fontId="1" fillId="3" borderId="16"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xf numFmtId="0" fontId="10" fillId="21" borderId="48" xfId="0" applyFont="1" applyFill="1" applyBorder="1" applyAlignment="1" applyProtection="1">
      <alignment horizontal="center" vertical="center" readingOrder="2"/>
      <protection hidden="1"/>
    </xf>
    <xf numFmtId="0" fontId="10" fillId="21" borderId="42" xfId="0" applyFont="1" applyFill="1" applyBorder="1" applyAlignment="1" applyProtection="1">
      <alignment horizontal="center" vertical="center" readingOrder="2"/>
      <protection hidden="1"/>
    </xf>
    <xf numFmtId="0" fontId="10" fillId="21" borderId="49" xfId="0" applyFont="1" applyFill="1" applyBorder="1" applyAlignment="1" applyProtection="1">
      <alignment horizontal="center" vertical="center" readingOrder="2"/>
      <protection hidden="1"/>
    </xf>
    <xf numFmtId="0" fontId="10" fillId="21" borderId="50" xfId="0" applyFont="1" applyFill="1" applyBorder="1" applyAlignment="1" applyProtection="1">
      <alignment horizontal="center" vertical="center" wrapText="1"/>
      <protection hidden="1"/>
    </xf>
    <xf numFmtId="0" fontId="10" fillId="21" borderId="51" xfId="0" applyFont="1" applyFill="1" applyBorder="1" applyAlignment="1" applyProtection="1">
      <alignment horizontal="center" vertical="center" wrapText="1"/>
      <protection hidden="1"/>
    </xf>
    <xf numFmtId="0" fontId="10" fillId="21" borderId="52" xfId="0" applyFont="1" applyFill="1" applyBorder="1" applyAlignment="1" applyProtection="1">
      <alignment horizontal="center" vertical="center" wrapText="1"/>
      <protection hidden="1"/>
    </xf>
    <xf numFmtId="0" fontId="15" fillId="7" borderId="5" xfId="0" applyFont="1" applyFill="1" applyBorder="1" applyAlignment="1" applyProtection="1">
      <alignment vertical="center"/>
      <protection hidden="1"/>
    </xf>
    <xf numFmtId="0" fontId="15" fillId="16" borderId="4" xfId="0" applyFont="1" applyFill="1" applyBorder="1" applyAlignment="1" applyProtection="1">
      <alignment vertical="center"/>
      <protection hidden="1"/>
    </xf>
    <xf numFmtId="2" fontId="15" fillId="16" borderId="53" xfId="0" applyNumberFormat="1" applyFont="1" applyFill="1" applyBorder="1" applyAlignment="1" applyProtection="1">
      <alignment horizontal="center" vertical="center"/>
      <protection hidden="1"/>
    </xf>
    <xf numFmtId="2" fontId="15" fillId="16" borderId="47" xfId="0" applyNumberFormat="1" applyFont="1" applyFill="1" applyBorder="1" applyAlignment="1" applyProtection="1">
      <alignment horizontal="center" vertical="center"/>
      <protection hidden="1"/>
    </xf>
    <xf numFmtId="2" fontId="15" fillId="16" borderId="41" xfId="0" applyNumberFormat="1" applyFont="1" applyFill="1" applyBorder="1" applyAlignment="1" applyProtection="1">
      <alignment horizontal="center" vertical="center"/>
      <protection hidden="1"/>
    </xf>
    <xf numFmtId="0" fontId="10" fillId="21" borderId="43" xfId="0" applyFont="1" applyFill="1" applyBorder="1" applyAlignment="1" applyProtection="1">
      <alignment horizontal="center" vertical="center" readingOrder="2"/>
      <protection hidden="1"/>
    </xf>
    <xf numFmtId="0" fontId="15" fillId="21" borderId="43" xfId="0" applyFont="1" applyFill="1" applyBorder="1" applyAlignment="1" applyProtection="1">
      <alignment horizontal="center"/>
      <protection hidden="1"/>
    </xf>
    <xf numFmtId="0" fontId="15" fillId="21" borderId="49" xfId="0" applyFont="1" applyFill="1" applyBorder="1" applyProtection="1">
      <protection hidden="1"/>
    </xf>
    <xf numFmtId="0" fontId="10" fillId="21" borderId="59" xfId="0" applyFont="1" applyFill="1" applyBorder="1" applyAlignment="1" applyProtection="1">
      <alignment horizontal="center" vertical="center" wrapText="1"/>
      <protection hidden="1"/>
    </xf>
    <xf numFmtId="0" fontId="10" fillId="21" borderId="22" xfId="0" applyFont="1" applyFill="1" applyBorder="1" applyAlignment="1" applyProtection="1">
      <alignment horizontal="center" vertical="center" wrapText="1"/>
      <protection hidden="1"/>
    </xf>
    <xf numFmtId="0" fontId="10" fillId="21" borderId="57" xfId="0" applyFont="1" applyFill="1" applyBorder="1" applyAlignment="1" applyProtection="1">
      <alignment horizontal="center" vertical="center" wrapText="1"/>
      <protection hidden="1"/>
    </xf>
    <xf numFmtId="9" fontId="0" fillId="22" borderId="27" xfId="0" applyNumberFormat="1" applyFill="1" applyBorder="1" applyAlignment="1" applyProtection="1">
      <alignment horizontal="center"/>
      <protection hidden="1"/>
    </xf>
    <xf numFmtId="0" fontId="16" fillId="22" borderId="52" xfId="0" applyFont="1" applyFill="1" applyBorder="1" applyProtection="1">
      <protection hidden="1"/>
    </xf>
    <xf numFmtId="2" fontId="16" fillId="22" borderId="50" xfId="0" applyNumberFormat="1" applyFont="1" applyFill="1" applyBorder="1" applyAlignment="1" applyProtection="1">
      <alignment horizontal="center" vertical="center"/>
      <protection hidden="1"/>
    </xf>
    <xf numFmtId="2" fontId="16" fillId="22" borderId="51" xfId="0" applyNumberFormat="1" applyFont="1" applyFill="1" applyBorder="1" applyAlignment="1" applyProtection="1">
      <alignment horizontal="center" vertical="center"/>
      <protection hidden="1"/>
    </xf>
    <xf numFmtId="2" fontId="16" fillId="22" borderId="52" xfId="0" applyNumberFormat="1" applyFont="1" applyFill="1" applyBorder="1" applyAlignment="1" applyProtection="1">
      <alignment horizontal="center" vertical="center"/>
      <protection hidden="1"/>
    </xf>
    <xf numFmtId="9" fontId="27" fillId="20" borderId="27" xfId="0" applyNumberFormat="1" applyFont="1" applyFill="1" applyBorder="1" applyAlignment="1" applyProtection="1">
      <alignment horizontal="center" vertical="center"/>
      <protection hidden="1"/>
    </xf>
    <xf numFmtId="0" fontId="27" fillId="20" borderId="52" xfId="0" applyFont="1" applyFill="1" applyBorder="1" applyAlignment="1" applyProtection="1">
      <alignment vertical="center"/>
      <protection hidden="1"/>
    </xf>
    <xf numFmtId="2" fontId="27" fillId="20" borderId="50" xfId="0" applyNumberFormat="1" applyFont="1" applyFill="1" applyBorder="1" applyAlignment="1" applyProtection="1">
      <alignment horizontal="center" vertical="center"/>
      <protection hidden="1"/>
    </xf>
    <xf numFmtId="2" fontId="27" fillId="20" borderId="51" xfId="0" applyNumberFormat="1" applyFont="1" applyFill="1" applyBorder="1" applyAlignment="1" applyProtection="1">
      <alignment horizontal="center" vertical="center"/>
      <protection hidden="1"/>
    </xf>
    <xf numFmtId="2" fontId="27" fillId="20" borderId="52" xfId="0" applyNumberFormat="1" applyFont="1" applyFill="1" applyBorder="1" applyAlignment="1" applyProtection="1">
      <alignment horizontal="center" vertical="center"/>
      <protection hidden="1"/>
    </xf>
    <xf numFmtId="0" fontId="15" fillId="14" borderId="53" xfId="0" applyFont="1" applyFill="1" applyBorder="1" applyAlignment="1" applyProtection="1">
      <alignment horizontal="center" vertical="center"/>
      <protection hidden="1"/>
    </xf>
    <xf numFmtId="0" fontId="15" fillId="14" borderId="47" xfId="0" applyFont="1" applyFill="1" applyBorder="1" applyAlignment="1" applyProtection="1">
      <alignment horizontal="center" vertical="center"/>
      <protection hidden="1"/>
    </xf>
    <xf numFmtId="0" fontId="15" fillId="14" borderId="41" xfId="0" applyFont="1" applyFill="1" applyBorder="1" applyAlignment="1" applyProtection="1">
      <alignment horizontal="center" vertical="center"/>
      <protection hidden="1"/>
    </xf>
    <xf numFmtId="165" fontId="0" fillId="7" borderId="50" xfId="0" applyNumberFormat="1" applyFill="1" applyBorder="1" applyAlignment="1" applyProtection="1">
      <alignment horizontal="center" vertical="center"/>
      <protection locked="0"/>
    </xf>
    <xf numFmtId="165" fontId="0" fillId="7" borderId="51" xfId="0" applyNumberFormat="1" applyFill="1" applyBorder="1" applyAlignment="1" applyProtection="1">
      <alignment horizontal="center" vertical="center"/>
      <protection locked="0"/>
    </xf>
    <xf numFmtId="165" fontId="0" fillId="7" borderId="52" xfId="0" applyNumberFormat="1" applyFill="1" applyBorder="1" applyAlignment="1" applyProtection="1">
      <alignment horizontal="center" vertical="center"/>
      <protection locked="0"/>
    </xf>
    <xf numFmtId="0" fontId="11" fillId="7" borderId="14" xfId="0" applyFont="1" applyFill="1" applyBorder="1" applyAlignment="1" applyProtection="1">
      <alignment horizontal="center" vertical="center" wrapText="1"/>
      <protection hidden="1"/>
    </xf>
    <xf numFmtId="0" fontId="8" fillId="7" borderId="4" xfId="0" applyFont="1" applyFill="1" applyBorder="1" applyAlignment="1" applyProtection="1">
      <alignment horizontal="center" vertical="center" wrapText="1"/>
      <protection hidden="1"/>
    </xf>
    <xf numFmtId="0" fontId="28" fillId="23" borderId="10" xfId="0" applyFont="1" applyFill="1" applyBorder="1" applyAlignment="1" applyProtection="1">
      <alignment horizontal="center" vertical="center"/>
      <protection hidden="1"/>
    </xf>
    <xf numFmtId="0" fontId="28" fillId="23" borderId="9" xfId="0" applyFont="1" applyFill="1" applyBorder="1" applyAlignment="1" applyProtection="1">
      <alignment horizontal="center" vertical="center"/>
      <protection hidden="1"/>
    </xf>
    <xf numFmtId="0" fontId="17" fillId="13" borderId="18" xfId="0" applyFont="1" applyFill="1" applyBorder="1" applyAlignment="1" applyProtection="1">
      <alignment horizontal="center" vertical="center" wrapText="1" readingOrder="2"/>
      <protection hidden="1"/>
    </xf>
    <xf numFmtId="0" fontId="17" fillId="13" borderId="23" xfId="0" applyFont="1" applyFill="1" applyBorder="1" applyAlignment="1" applyProtection="1">
      <alignment horizontal="center" vertical="center" wrapText="1" readingOrder="2"/>
      <protection hidden="1"/>
    </xf>
    <xf numFmtId="0" fontId="17" fillId="13" borderId="21" xfId="0" applyFont="1" applyFill="1" applyBorder="1" applyAlignment="1" applyProtection="1">
      <alignment horizontal="center" vertical="center" wrapText="1" readingOrder="2"/>
      <protection hidden="1"/>
    </xf>
    <xf numFmtId="0" fontId="17" fillId="13" borderId="33" xfId="0" applyFont="1" applyFill="1" applyBorder="1" applyAlignment="1" applyProtection="1">
      <alignment horizontal="center" vertical="center" wrapText="1" readingOrder="2"/>
      <protection hidden="1"/>
    </xf>
    <xf numFmtId="0" fontId="17" fillId="13" borderId="37" xfId="0" applyFont="1" applyFill="1" applyBorder="1" applyAlignment="1" applyProtection="1">
      <alignment horizontal="center" vertical="center" wrapText="1" readingOrder="2"/>
      <protection hidden="1"/>
    </xf>
    <xf numFmtId="0" fontId="17" fillId="13" borderId="40" xfId="0" applyFont="1" applyFill="1" applyBorder="1" applyAlignment="1" applyProtection="1">
      <alignment horizontal="center" vertical="center" wrapText="1" readingOrder="2"/>
      <protection hidden="1"/>
    </xf>
    <xf numFmtId="9" fontId="18" fillId="13" borderId="33" xfId="1" applyFont="1" applyFill="1" applyBorder="1" applyAlignment="1" applyProtection="1">
      <alignment horizontal="center" vertical="center" wrapText="1" readingOrder="2"/>
      <protection hidden="1"/>
    </xf>
    <xf numFmtId="9" fontId="18" fillId="13" borderId="37" xfId="1" applyFont="1" applyFill="1" applyBorder="1" applyAlignment="1" applyProtection="1">
      <alignment horizontal="center" vertical="center" wrapText="1" readingOrder="2"/>
      <protection hidden="1"/>
    </xf>
    <xf numFmtId="9" fontId="18" fillId="13" borderId="40" xfId="1" applyFont="1" applyFill="1" applyBorder="1" applyAlignment="1" applyProtection="1">
      <alignment horizontal="center" vertical="center" wrapText="1" readingOrder="2"/>
      <protection hidden="1"/>
    </xf>
    <xf numFmtId="0" fontId="18" fillId="13" borderId="32" xfId="0" applyFont="1" applyFill="1" applyBorder="1" applyAlignment="1" applyProtection="1">
      <alignment horizontal="center" vertical="center" wrapText="1" readingOrder="2"/>
      <protection hidden="1"/>
    </xf>
    <xf numFmtId="0" fontId="18" fillId="13" borderId="25" xfId="0" applyFont="1" applyFill="1" applyBorder="1" applyAlignment="1" applyProtection="1">
      <alignment horizontal="center" vertical="center" wrapText="1" readingOrder="2"/>
      <protection hidden="1"/>
    </xf>
    <xf numFmtId="0" fontId="18" fillId="13" borderId="26" xfId="0" applyFont="1" applyFill="1" applyBorder="1" applyAlignment="1" applyProtection="1">
      <alignment horizontal="center" vertical="center" wrapText="1" readingOrder="2"/>
      <protection hidden="1"/>
    </xf>
    <xf numFmtId="0" fontId="17" fillId="13" borderId="20" xfId="0" applyFont="1" applyFill="1" applyBorder="1" applyAlignment="1" applyProtection="1">
      <alignment horizontal="center" vertical="center" wrapText="1" readingOrder="2"/>
      <protection hidden="1"/>
    </xf>
    <xf numFmtId="0" fontId="17" fillId="13" borderId="31" xfId="0" applyFont="1" applyFill="1" applyBorder="1" applyAlignment="1" applyProtection="1">
      <alignment horizontal="center" vertical="center" wrapText="1" readingOrder="2"/>
      <protection hidden="1"/>
    </xf>
    <xf numFmtId="0" fontId="17" fillId="13" borderId="19" xfId="0" applyFont="1" applyFill="1" applyBorder="1" applyAlignment="1" applyProtection="1">
      <alignment horizontal="center" vertical="center" wrapText="1" readingOrder="2"/>
      <protection hidden="1"/>
    </xf>
    <xf numFmtId="0" fontId="17" fillId="13" borderId="34" xfId="0" applyFont="1" applyFill="1" applyBorder="1" applyAlignment="1" applyProtection="1">
      <alignment horizontal="center" vertical="center" wrapText="1" readingOrder="2"/>
      <protection hidden="1"/>
    </xf>
    <xf numFmtId="0" fontId="17" fillId="13" borderId="35" xfId="0" applyFont="1" applyFill="1" applyBorder="1" applyAlignment="1" applyProtection="1">
      <alignment horizontal="center" vertical="center" wrapText="1" readingOrder="2"/>
      <protection hidden="1"/>
    </xf>
    <xf numFmtId="0" fontId="17" fillId="13" borderId="36" xfId="0" applyFont="1" applyFill="1" applyBorder="1" applyAlignment="1" applyProtection="1">
      <alignment horizontal="center" vertical="center" wrapText="1" readingOrder="2"/>
      <protection hidden="1"/>
    </xf>
    <xf numFmtId="0" fontId="17" fillId="13" borderId="12" xfId="0" applyNumberFormat="1" applyFont="1" applyFill="1" applyBorder="1" applyAlignment="1" applyProtection="1">
      <alignment horizontal="center" vertical="center" wrapText="1" readingOrder="2"/>
      <protection hidden="1"/>
    </xf>
    <xf numFmtId="0" fontId="17" fillId="13" borderId="39" xfId="0" applyNumberFormat="1" applyFont="1" applyFill="1" applyBorder="1" applyAlignment="1" applyProtection="1">
      <alignment horizontal="center" vertical="center" wrapText="1" readingOrder="2"/>
      <protection hidden="1"/>
    </xf>
    <xf numFmtId="0" fontId="17" fillId="13" borderId="24" xfId="0" applyNumberFormat="1" applyFont="1" applyFill="1" applyBorder="1" applyAlignment="1" applyProtection="1">
      <alignment horizontal="center" vertical="center" wrapText="1" readingOrder="2"/>
      <protection hidden="1"/>
    </xf>
    <xf numFmtId="164" fontId="20" fillId="8" borderId="32" xfId="0" applyNumberFormat="1" applyFont="1" applyFill="1" applyBorder="1" applyAlignment="1" applyProtection="1">
      <alignment horizontal="center" vertical="center" wrapText="1" readingOrder="2"/>
      <protection hidden="1"/>
    </xf>
    <xf numFmtId="164" fontId="20" fillId="8" borderId="25" xfId="0" applyNumberFormat="1" applyFont="1" applyFill="1" applyBorder="1" applyAlignment="1" applyProtection="1">
      <alignment horizontal="center" vertical="center" wrapText="1" readingOrder="2"/>
      <protection hidden="1"/>
    </xf>
    <xf numFmtId="164" fontId="20" fillId="8" borderId="26" xfId="0" applyNumberFormat="1" applyFont="1" applyFill="1" applyBorder="1" applyAlignment="1" applyProtection="1">
      <alignment horizontal="center" vertical="center" wrapText="1" readingOrder="2"/>
      <protection hidden="1"/>
    </xf>
    <xf numFmtId="0" fontId="18" fillId="12" borderId="59" xfId="0" applyFont="1" applyFill="1" applyBorder="1" applyAlignment="1" applyProtection="1">
      <alignment horizontal="center" vertical="center" wrapText="1" readingOrder="2"/>
      <protection hidden="1"/>
    </xf>
    <xf numFmtId="0" fontId="18" fillId="12" borderId="50" xfId="0" applyFont="1" applyFill="1" applyBorder="1" applyAlignment="1" applyProtection="1">
      <alignment horizontal="center" vertical="center" wrapText="1" readingOrder="2"/>
      <protection hidden="1"/>
    </xf>
    <xf numFmtId="0" fontId="18" fillId="12" borderId="53" xfId="0" applyFont="1" applyFill="1" applyBorder="1" applyAlignment="1" applyProtection="1">
      <alignment horizontal="center" vertical="center" wrapText="1" readingOrder="2"/>
      <protection hidden="1"/>
    </xf>
    <xf numFmtId="9" fontId="20" fillId="3" borderId="57" xfId="1" applyFont="1" applyFill="1" applyBorder="1" applyAlignment="1" applyProtection="1">
      <alignment horizontal="center" vertical="center" wrapText="1" readingOrder="2"/>
      <protection hidden="1"/>
    </xf>
    <xf numFmtId="9" fontId="20" fillId="3" borderId="52" xfId="1" applyFont="1" applyFill="1" applyBorder="1" applyAlignment="1" applyProtection="1">
      <alignment horizontal="center" vertical="center" wrapText="1" readingOrder="2"/>
      <protection hidden="1"/>
    </xf>
    <xf numFmtId="9" fontId="20" fillId="3" borderId="41" xfId="1" applyFont="1" applyFill="1" applyBorder="1" applyAlignment="1" applyProtection="1">
      <alignment horizontal="center" vertical="center" wrapText="1" readingOrder="2"/>
      <protection hidden="1"/>
    </xf>
    <xf numFmtId="0" fontId="18" fillId="12" borderId="42" xfId="0" applyFont="1" applyFill="1" applyBorder="1" applyAlignment="1" applyProtection="1">
      <alignment horizontal="center" vertical="center" wrapText="1" readingOrder="2"/>
      <protection hidden="1"/>
    </xf>
    <xf numFmtId="0" fontId="18" fillId="12" borderId="51" xfId="0" applyFont="1" applyFill="1" applyBorder="1" applyAlignment="1" applyProtection="1">
      <alignment horizontal="center" vertical="center" wrapText="1" readingOrder="2"/>
      <protection hidden="1"/>
    </xf>
    <xf numFmtId="0" fontId="18" fillId="12" borderId="47" xfId="0" applyFont="1" applyFill="1" applyBorder="1" applyAlignment="1" applyProtection="1">
      <alignment horizontal="center" vertical="center" wrapText="1" readingOrder="2"/>
      <protection hidden="1"/>
    </xf>
    <xf numFmtId="9" fontId="20" fillId="3" borderId="32" xfId="1" applyFont="1" applyFill="1" applyBorder="1" applyAlignment="1" applyProtection="1">
      <alignment horizontal="center" vertical="center" wrapText="1" readingOrder="2"/>
      <protection hidden="1"/>
    </xf>
    <xf numFmtId="9" fontId="20" fillId="3" borderId="25" xfId="1" applyFont="1" applyFill="1" applyBorder="1" applyAlignment="1" applyProtection="1">
      <alignment horizontal="center" vertical="center" wrapText="1" readingOrder="2"/>
      <protection hidden="1"/>
    </xf>
    <xf numFmtId="9" fontId="20" fillId="3" borderId="26" xfId="1" applyFont="1" applyFill="1" applyBorder="1" applyAlignment="1" applyProtection="1">
      <alignment horizontal="center" vertical="center" wrapText="1" readingOrder="2"/>
      <protection hidden="1"/>
    </xf>
    <xf numFmtId="164" fontId="20" fillId="8" borderId="49" xfId="0" applyNumberFormat="1" applyFont="1" applyFill="1" applyBorder="1" applyAlignment="1" applyProtection="1">
      <alignment horizontal="center" vertical="center" wrapText="1" readingOrder="2"/>
      <protection hidden="1"/>
    </xf>
    <xf numFmtId="164" fontId="20" fillId="8" borderId="57" xfId="0" applyNumberFormat="1" applyFont="1" applyFill="1" applyBorder="1" applyAlignment="1" applyProtection="1">
      <alignment horizontal="center" vertical="center" wrapText="1" readingOrder="2"/>
      <protection hidden="1"/>
    </xf>
    <xf numFmtId="164" fontId="20" fillId="8" borderId="52" xfId="0" applyNumberFormat="1" applyFont="1" applyFill="1" applyBorder="1" applyAlignment="1" applyProtection="1">
      <alignment horizontal="center" vertical="center" wrapText="1" readingOrder="2"/>
      <protection hidden="1"/>
    </xf>
    <xf numFmtId="164" fontId="20" fillId="8" borderId="41" xfId="0" applyNumberFormat="1" applyFont="1" applyFill="1" applyBorder="1" applyAlignment="1" applyProtection="1">
      <alignment horizontal="center" vertical="center" wrapText="1" readingOrder="2"/>
      <protection hidden="1"/>
    </xf>
    <xf numFmtId="0" fontId="24" fillId="0" borderId="7" xfId="0" applyFont="1" applyBorder="1" applyAlignment="1" applyProtection="1">
      <alignment horizontal="center" vertical="center"/>
      <protection hidden="1"/>
    </xf>
    <xf numFmtId="2" fontId="22" fillId="18" borderId="10" xfId="0" applyNumberFormat="1" applyFont="1" applyFill="1" applyBorder="1" applyAlignment="1" applyProtection="1">
      <alignment horizontal="center" vertical="center" wrapText="1" readingOrder="2"/>
      <protection hidden="1"/>
    </xf>
    <xf numFmtId="2" fontId="22" fillId="18" borderId="30" xfId="0" applyNumberFormat="1" applyFont="1" applyFill="1" applyBorder="1" applyAlignment="1" applyProtection="1">
      <alignment horizontal="center" vertical="center" wrapText="1" readingOrder="2"/>
      <protection hidden="1"/>
    </xf>
    <xf numFmtId="2" fontId="22" fillId="18" borderId="9" xfId="0" applyNumberFormat="1" applyFont="1" applyFill="1" applyBorder="1" applyAlignment="1" applyProtection="1">
      <alignment horizontal="center" vertical="center" wrapText="1" readingOrder="2"/>
      <protection hidden="1"/>
    </xf>
    <xf numFmtId="0" fontId="18" fillId="12" borderId="61" xfId="0" applyFont="1" applyFill="1" applyBorder="1" applyAlignment="1" applyProtection="1">
      <alignment horizontal="right" vertical="center" wrapText="1" readingOrder="2"/>
      <protection hidden="1"/>
    </xf>
    <xf numFmtId="0" fontId="18" fillId="12" borderId="45" xfId="0" applyFont="1" applyFill="1" applyBorder="1" applyAlignment="1" applyProtection="1">
      <alignment horizontal="right" vertical="center" wrapText="1" readingOrder="2"/>
      <protection hidden="1"/>
    </xf>
    <xf numFmtId="0" fontId="22" fillId="18" borderId="10" xfId="0" applyFont="1" applyFill="1" applyBorder="1" applyAlignment="1" applyProtection="1">
      <alignment horizontal="center" vertical="center" wrapText="1" readingOrder="2"/>
      <protection hidden="1"/>
    </xf>
    <xf numFmtId="0" fontId="22" fillId="18" borderId="30" xfId="0" applyFont="1" applyFill="1" applyBorder="1" applyAlignment="1" applyProtection="1">
      <alignment horizontal="center" vertical="center" wrapText="1" readingOrder="2"/>
      <protection hidden="1"/>
    </xf>
    <xf numFmtId="0" fontId="22" fillId="18" borderId="45" xfId="0" applyFont="1" applyFill="1" applyBorder="1" applyAlignment="1" applyProtection="1">
      <alignment horizontal="center" vertical="center" wrapText="1" readingOrder="2"/>
      <protection hidden="1"/>
    </xf>
    <xf numFmtId="0" fontId="23" fillId="19" borderId="10" xfId="0" applyFont="1" applyFill="1" applyBorder="1" applyAlignment="1" applyProtection="1">
      <alignment horizontal="center" vertical="center" wrapText="1" readingOrder="2"/>
      <protection hidden="1"/>
    </xf>
    <xf numFmtId="0" fontId="23" fillId="19" borderId="30" xfId="0" applyFont="1" applyFill="1" applyBorder="1" applyAlignment="1" applyProtection="1">
      <alignment horizontal="center" vertical="center" wrapText="1" readingOrder="2"/>
      <protection hidden="1"/>
    </xf>
    <xf numFmtId="0" fontId="23" fillId="19" borderId="45" xfId="0" applyFont="1" applyFill="1" applyBorder="1" applyAlignment="1" applyProtection="1">
      <alignment horizontal="center" vertical="center" wrapText="1" readingOrder="2"/>
      <protection hidden="1"/>
    </xf>
    <xf numFmtId="0" fontId="18" fillId="12" borderId="18" xfId="0" applyFont="1" applyFill="1" applyBorder="1" applyAlignment="1" applyProtection="1">
      <alignment horizontal="center" vertical="center" wrapText="1" readingOrder="2"/>
      <protection hidden="1"/>
    </xf>
    <xf numFmtId="0" fontId="18" fillId="12" borderId="23" xfId="0" applyFont="1" applyFill="1" applyBorder="1" applyAlignment="1" applyProtection="1">
      <alignment horizontal="center" vertical="center" wrapText="1" readingOrder="2"/>
      <protection hidden="1"/>
    </xf>
    <xf numFmtId="0" fontId="18" fillId="12" borderId="21" xfId="0" applyFont="1" applyFill="1" applyBorder="1" applyAlignment="1" applyProtection="1">
      <alignment horizontal="center" vertical="center" wrapText="1" readingOrder="2"/>
      <protection hidden="1"/>
    </xf>
    <xf numFmtId="0" fontId="15" fillId="21" borderId="3" xfId="0" applyFont="1" applyFill="1" applyBorder="1" applyAlignment="1" applyProtection="1">
      <alignment horizontal="center" vertical="center"/>
      <protection hidden="1"/>
    </xf>
    <xf numFmtId="0" fontId="15" fillId="21" borderId="6" xfId="0" applyFont="1" applyFill="1" applyBorder="1" applyAlignment="1" applyProtection="1">
      <alignment horizontal="center" vertical="center"/>
      <protection hidden="1"/>
    </xf>
    <xf numFmtId="0" fontId="15" fillId="21" borderId="10" xfId="0" applyFont="1" applyFill="1" applyBorder="1" applyAlignment="1" applyProtection="1">
      <alignment horizontal="center"/>
      <protection hidden="1"/>
    </xf>
    <xf numFmtId="0" fontId="15" fillId="21" borderId="9" xfId="0" applyFont="1" applyFill="1" applyBorder="1" applyAlignment="1" applyProtection="1">
      <alignment horizontal="center"/>
      <protection hidden="1"/>
    </xf>
    <xf numFmtId="0" fontId="15" fillId="14" borderId="13" xfId="0" applyFont="1" applyFill="1" applyBorder="1" applyAlignment="1" applyProtection="1">
      <alignment horizontal="center" vertical="center"/>
      <protection hidden="1"/>
    </xf>
    <xf numFmtId="0" fontId="15" fillId="14" borderId="54" xfId="0" applyFont="1" applyFill="1" applyBorder="1" applyAlignment="1" applyProtection="1">
      <alignment horizontal="center" vertical="center"/>
      <protection hidden="1"/>
    </xf>
    <xf numFmtId="1" fontId="21" fillId="17" borderId="43" xfId="1" applyNumberFormat="1" applyFont="1" applyFill="1" applyBorder="1" applyAlignment="1" applyProtection="1">
      <alignment horizontal="right" vertical="center" wrapText="1" readingOrder="2"/>
      <protection locked="0"/>
    </xf>
  </cellXfs>
  <cellStyles count="2">
    <cellStyle name="Normal" xfId="0" builtinId="0"/>
    <cellStyle name="Percent" xfId="1" builtinId="5"/>
  </cellStyles>
  <dxfs count="20">
    <dxf>
      <fill>
        <patternFill>
          <bgColor theme="5" tint="0.59996337778862885"/>
        </patternFill>
      </fill>
    </dxf>
    <dxf>
      <fill>
        <patternFill>
          <bgColor theme="6" tint="0.59996337778862885"/>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rightToLeft="1" view="pageBreakPreview" zoomScale="85" zoomScaleNormal="100" zoomScaleSheetLayoutView="85" workbookViewId="0">
      <pane xSplit="3" ySplit="3" topLeftCell="D4" activePane="bottomRight" state="frozen"/>
      <selection pane="topRight" activeCell="D1" sqref="D1"/>
      <selection pane="bottomLeft" activeCell="A5" sqref="A5"/>
      <selection pane="bottomRight"/>
    </sheetView>
  </sheetViews>
  <sheetFormatPr defaultRowHeight="14.25" x14ac:dyDescent="0.2"/>
  <cols>
    <col min="1" max="1" width="1.125" style="6" customWidth="1"/>
    <col min="2" max="2" width="10" style="6" customWidth="1"/>
    <col min="3" max="3" width="80.625" style="6" customWidth="1"/>
    <col min="4" max="8" width="12.625" style="6" customWidth="1"/>
    <col min="9" max="9" width="1" style="6" customWidth="1"/>
    <col min="10" max="16384" width="9" style="6"/>
  </cols>
  <sheetData>
    <row r="1" spans="1:8" ht="6" customHeight="1" thickBot="1" x14ac:dyDescent="0.25"/>
    <row r="2" spans="1:8" s="45" customFormat="1" ht="18.75" x14ac:dyDescent="0.3">
      <c r="B2" s="46"/>
      <c r="C2" s="123" t="s">
        <v>6</v>
      </c>
      <c r="D2" s="47">
        <v>1</v>
      </c>
      <c r="E2" s="47">
        <v>2</v>
      </c>
      <c r="F2" s="47">
        <v>3</v>
      </c>
      <c r="G2" s="47">
        <v>4</v>
      </c>
      <c r="H2" s="47">
        <v>5</v>
      </c>
    </row>
    <row r="3" spans="1:8" ht="16.5" thickBot="1" x14ac:dyDescent="0.3">
      <c r="B3" s="48" t="s">
        <v>5</v>
      </c>
      <c r="C3" s="124"/>
      <c r="D3" s="85"/>
      <c r="E3" s="85"/>
      <c r="F3" s="85"/>
      <c r="G3" s="85"/>
      <c r="H3" s="85"/>
    </row>
    <row r="4" spans="1:8" s="49" customFormat="1" ht="21" customHeight="1" thickBot="1" x14ac:dyDescent="0.25">
      <c r="B4" s="50">
        <v>6</v>
      </c>
      <c r="C4" s="51" t="s">
        <v>8</v>
      </c>
      <c r="D4" s="52" t="str">
        <f>IF(COUNTIF(D5:D9,"V")+COUNTIF(D5:D9,"ל.ר.")=5,"V",IF(COUNTIF(D5:D9,"X")&gt;0,"X",IF(COUNTIF(D5:D9,"?")&gt;0,"$","X")))</f>
        <v>X</v>
      </c>
      <c r="E4" s="52" t="str">
        <f t="shared" ref="E4:H4" si="0">IF(COUNTIF(E5:E9,"V")+COUNTIF(E5:E9,"ל.ר.")=5,"V",IF(COUNTIF(E5:E9,"X")&gt;0,"X",IF(COUNTIF(E5:E9,"?")&gt;0,"$","X")))</f>
        <v>X</v>
      </c>
      <c r="F4" s="52" t="str">
        <f t="shared" si="0"/>
        <v>X</v>
      </c>
      <c r="G4" s="52" t="str">
        <f t="shared" si="0"/>
        <v>X</v>
      </c>
      <c r="H4" s="52" t="str">
        <f t="shared" si="0"/>
        <v>X</v>
      </c>
    </row>
    <row r="5" spans="1:8" s="49" customFormat="1" ht="15.75" x14ac:dyDescent="0.2">
      <c r="B5" s="53">
        <v>6.1</v>
      </c>
      <c r="C5" s="54" t="s">
        <v>9</v>
      </c>
      <c r="D5" s="4"/>
      <c r="E5" s="4"/>
      <c r="F5" s="4"/>
      <c r="G5" s="4"/>
      <c r="H5" s="4"/>
    </row>
    <row r="6" spans="1:8" s="49" customFormat="1" ht="47.25" x14ac:dyDescent="0.2">
      <c r="B6" s="55">
        <v>6.2</v>
      </c>
      <c r="C6" s="56" t="s">
        <v>10</v>
      </c>
      <c r="D6" s="3"/>
      <c r="E6" s="3"/>
      <c r="F6" s="3"/>
      <c r="G6" s="3"/>
      <c r="H6" s="3"/>
    </row>
    <row r="7" spans="1:8" s="49" customFormat="1" ht="31.5" x14ac:dyDescent="0.2">
      <c r="B7" s="53">
        <v>6.3</v>
      </c>
      <c r="C7" s="57" t="s">
        <v>11</v>
      </c>
      <c r="D7" s="5"/>
      <c r="E7" s="5"/>
      <c r="F7" s="5"/>
      <c r="G7" s="5"/>
      <c r="H7" s="5"/>
    </row>
    <row r="8" spans="1:8" s="49" customFormat="1" ht="63" x14ac:dyDescent="0.2">
      <c r="B8" s="55">
        <v>6.4</v>
      </c>
      <c r="C8" s="57" t="s">
        <v>12</v>
      </c>
      <c r="D8" s="5"/>
      <c r="E8" s="5"/>
      <c r="F8" s="5"/>
      <c r="G8" s="5"/>
      <c r="H8" s="5"/>
    </row>
    <row r="9" spans="1:8" s="49" customFormat="1" ht="16.5" thickBot="1" x14ac:dyDescent="0.25">
      <c r="B9" s="53">
        <v>6.5</v>
      </c>
      <c r="C9" s="58" t="s">
        <v>13</v>
      </c>
      <c r="D9" s="5"/>
      <c r="E9" s="5"/>
      <c r="F9" s="5"/>
      <c r="G9" s="5"/>
      <c r="H9" s="5"/>
    </row>
    <row r="10" spans="1:8" s="49" customFormat="1" ht="21" customHeight="1" thickBot="1" x14ac:dyDescent="0.25">
      <c r="B10" s="59">
        <v>6.6</v>
      </c>
      <c r="C10" s="60" t="s">
        <v>14</v>
      </c>
      <c r="D10" s="61" t="str">
        <f>IF(COUNTIF(D11:D14,"V")+COUNTIF(D11:D14,"ל.ר.")=4,"V",IF(COUNTIF(D11:D14,"X")&gt;0,"X",IF(COUNTIF(D11:D14,"?")&gt;0,"$","X")))</f>
        <v>X</v>
      </c>
      <c r="E10" s="61" t="str">
        <f t="shared" ref="E10:H10" si="1">IF(COUNTIF(E11:E14,"V")+COUNTIF(E11:E14,"ל.ר.")=4,"V",IF(COUNTIF(E11:E14,"X")&gt;0,"X",IF(COUNTIF(E11:E14,"?")&gt;0,"$","X")))</f>
        <v>X</v>
      </c>
      <c r="F10" s="61" t="str">
        <f t="shared" si="1"/>
        <v>X</v>
      </c>
      <c r="G10" s="61" t="str">
        <f t="shared" si="1"/>
        <v>X</v>
      </c>
      <c r="H10" s="61" t="str">
        <f t="shared" si="1"/>
        <v>X</v>
      </c>
    </row>
    <row r="11" spans="1:8" s="49" customFormat="1" ht="47.25" x14ac:dyDescent="0.2">
      <c r="B11" s="62" t="s">
        <v>15</v>
      </c>
      <c r="C11" s="63" t="s">
        <v>19</v>
      </c>
      <c r="D11" s="2"/>
      <c r="E11" s="2"/>
      <c r="F11" s="2"/>
      <c r="G11" s="2"/>
      <c r="H11" s="2"/>
    </row>
    <row r="12" spans="1:8" s="49" customFormat="1" ht="47.25" x14ac:dyDescent="0.2">
      <c r="B12" s="64" t="s">
        <v>16</v>
      </c>
      <c r="C12" s="63" t="s">
        <v>20</v>
      </c>
      <c r="D12" s="2"/>
      <c r="E12" s="2"/>
      <c r="F12" s="2"/>
      <c r="G12" s="2"/>
      <c r="H12" s="2"/>
    </row>
    <row r="13" spans="1:8" s="49" customFormat="1" ht="31.5" x14ac:dyDescent="0.2">
      <c r="B13" s="62" t="s">
        <v>17</v>
      </c>
      <c r="C13" s="63" t="s">
        <v>21</v>
      </c>
      <c r="D13" s="2"/>
      <c r="E13" s="2"/>
      <c r="F13" s="2"/>
      <c r="G13" s="2"/>
      <c r="H13" s="2"/>
    </row>
    <row r="14" spans="1:8" s="49" customFormat="1" ht="32.25" thickBot="1" x14ac:dyDescent="0.25">
      <c r="B14" s="65" t="s">
        <v>18</v>
      </c>
      <c r="C14" s="66" t="s">
        <v>22</v>
      </c>
      <c r="D14" s="86"/>
      <c r="E14" s="86"/>
      <c r="F14" s="86"/>
      <c r="G14" s="86"/>
      <c r="H14" s="86"/>
    </row>
    <row r="15" spans="1:8" ht="21" customHeight="1" thickBot="1" x14ac:dyDescent="0.25">
      <c r="A15" s="49"/>
    </row>
    <row r="16" spans="1:8" s="67" customFormat="1" ht="30" customHeight="1" thickBot="1" x14ac:dyDescent="0.3">
      <c r="B16" s="125" t="s">
        <v>4</v>
      </c>
      <c r="C16" s="126"/>
      <c r="D16" s="68" t="str">
        <f>IF(AND(D4="V",D10="V"),"V",IF(OR(D4="X",D10="X"),"X",IF(OR(D4="$",D10="?"),"$","X")))</f>
        <v>X</v>
      </c>
      <c r="E16" s="68" t="str">
        <f>IF(AND(E4="V",E10="V"),"V",IF(OR(E4="X",E10="X"),"X",IF(OR(E4="$",E10="?"),"$","X")))</f>
        <v>X</v>
      </c>
      <c r="F16" s="68" t="str">
        <f>IF(AND(F4="V",F10="V"),"V",IF(OR(F4="X",F10="X"),"X",IF(OR(F4="$",F10="?"),"$","X")))</f>
        <v>X</v>
      </c>
      <c r="G16" s="68" t="str">
        <f>IF(AND(G4="V",G10="V"),"V",IF(OR(G4="X",G10="X"),"X",IF(OR(G4="$",G10="?"),"$","X")))</f>
        <v>X</v>
      </c>
      <c r="H16" s="69" t="str">
        <f>IF(AND(H4="V",H10="V"),"V",IF(OR(H4="X",H10="X"),"X",IF(OR(H4="$",H10="?"),"$","X")))</f>
        <v>X</v>
      </c>
    </row>
    <row r="17" spans="1:8" ht="24" customHeight="1" thickBot="1" x14ac:dyDescent="0.25">
      <c r="A17" s="49"/>
    </row>
    <row r="18" spans="1:8" s="70" customFormat="1" ht="21" customHeight="1" thickBot="1" x14ac:dyDescent="0.25">
      <c r="B18" s="71">
        <v>7</v>
      </c>
      <c r="C18" s="72" t="s">
        <v>7</v>
      </c>
      <c r="D18" s="73" t="str">
        <f>IF(COUNTIF(D19:D34,"V")+COUNTIF(D19:D34,"ל.ר.")=16,"V",IF(COUNTIF(D19:D34,"X")&gt;0,"X",IF(COUNTIF(D19:D34,"?")&gt;0,"$","X")))</f>
        <v>X</v>
      </c>
      <c r="E18" s="73" t="str">
        <f t="shared" ref="E18:H18" si="2">IF(COUNTIF(E19:E34,"V")+COUNTIF(E19:E34,"ל.ר.")=16,"V",IF(COUNTIF(E19:E34,"X")&gt;0,"X",IF(COUNTIF(E19:E34,"?")&gt;0,"$","X")))</f>
        <v>X</v>
      </c>
      <c r="F18" s="73" t="str">
        <f t="shared" si="2"/>
        <v>X</v>
      </c>
      <c r="G18" s="73" t="str">
        <f t="shared" si="2"/>
        <v>X</v>
      </c>
      <c r="H18" s="73" t="str">
        <f t="shared" si="2"/>
        <v>X</v>
      </c>
    </row>
    <row r="19" spans="1:8" s="70" customFormat="1" ht="15.75" x14ac:dyDescent="0.2">
      <c r="B19" s="74">
        <v>7.1</v>
      </c>
      <c r="C19" s="75" t="s">
        <v>27</v>
      </c>
      <c r="D19" s="1"/>
      <c r="E19" s="1"/>
      <c r="F19" s="1"/>
      <c r="G19" s="1"/>
      <c r="H19" s="1"/>
    </row>
    <row r="20" spans="1:8" s="70" customFormat="1" ht="60" x14ac:dyDescent="0.2">
      <c r="B20" s="76">
        <v>7.2</v>
      </c>
      <c r="C20" s="77" t="s">
        <v>25</v>
      </c>
      <c r="D20" s="1"/>
      <c r="E20" s="1"/>
      <c r="F20" s="1"/>
      <c r="G20" s="1"/>
      <c r="H20" s="1"/>
    </row>
    <row r="21" spans="1:8" s="70" customFormat="1" ht="30" x14ac:dyDescent="0.2">
      <c r="B21" s="74">
        <v>7.3</v>
      </c>
      <c r="C21" s="77" t="s">
        <v>23</v>
      </c>
      <c r="D21" s="1"/>
      <c r="E21" s="1"/>
      <c r="F21" s="1"/>
      <c r="G21" s="1"/>
      <c r="H21" s="1"/>
    </row>
    <row r="22" spans="1:8" s="70" customFormat="1" ht="15.75" x14ac:dyDescent="0.2">
      <c r="B22" s="76">
        <v>7.4</v>
      </c>
      <c r="C22" s="77" t="s">
        <v>26</v>
      </c>
      <c r="D22" s="1"/>
      <c r="E22" s="1"/>
      <c r="F22" s="1"/>
      <c r="G22" s="1"/>
      <c r="H22" s="1"/>
    </row>
    <row r="23" spans="1:8" s="70" customFormat="1" ht="30" x14ac:dyDescent="0.2">
      <c r="B23" s="74">
        <v>7.5</v>
      </c>
      <c r="C23" s="77" t="s">
        <v>24</v>
      </c>
      <c r="D23" s="1"/>
      <c r="E23" s="1"/>
      <c r="F23" s="1"/>
      <c r="G23" s="1"/>
      <c r="H23" s="1"/>
    </row>
    <row r="24" spans="1:8" s="70" customFormat="1" ht="45" x14ac:dyDescent="0.2">
      <c r="B24" s="76">
        <v>7.6</v>
      </c>
      <c r="C24" s="77" t="s">
        <v>28</v>
      </c>
      <c r="D24" s="1"/>
      <c r="E24" s="1"/>
      <c r="F24" s="1"/>
      <c r="G24" s="1"/>
      <c r="H24" s="1"/>
    </row>
    <row r="25" spans="1:8" s="70" customFormat="1" ht="15.75" x14ac:dyDescent="0.2">
      <c r="B25" s="74">
        <v>7.7</v>
      </c>
      <c r="C25" s="77" t="s">
        <v>44</v>
      </c>
      <c r="D25" s="87"/>
      <c r="E25" s="87"/>
      <c r="F25" s="87"/>
      <c r="G25" s="87"/>
      <c r="H25" s="87"/>
    </row>
    <row r="26" spans="1:8" s="70" customFormat="1" ht="15.75" x14ac:dyDescent="0.2">
      <c r="B26" s="78">
        <v>7.8</v>
      </c>
      <c r="C26" s="79" t="s">
        <v>29</v>
      </c>
      <c r="D26" s="88"/>
      <c r="E26" s="88"/>
      <c r="F26" s="88"/>
      <c r="G26" s="88"/>
      <c r="H26" s="88"/>
    </row>
    <row r="27" spans="1:8" s="70" customFormat="1" ht="15.75" x14ac:dyDescent="0.2">
      <c r="B27" s="76">
        <v>7.9</v>
      </c>
      <c r="C27" s="77" t="s">
        <v>30</v>
      </c>
      <c r="D27" s="87"/>
      <c r="E27" s="87"/>
      <c r="F27" s="87"/>
      <c r="G27" s="87"/>
      <c r="H27" s="87"/>
    </row>
    <row r="28" spans="1:8" s="70" customFormat="1" ht="15.75" x14ac:dyDescent="0.2">
      <c r="B28" s="76" t="s">
        <v>33</v>
      </c>
      <c r="C28" s="77" t="s">
        <v>31</v>
      </c>
      <c r="D28" s="87"/>
      <c r="E28" s="87"/>
      <c r="F28" s="87"/>
      <c r="G28" s="87"/>
      <c r="H28" s="87"/>
    </row>
    <row r="29" spans="1:8" s="70" customFormat="1" ht="15.75" x14ac:dyDescent="0.2">
      <c r="B29" s="76" t="s">
        <v>34</v>
      </c>
      <c r="C29" s="77" t="s">
        <v>32</v>
      </c>
      <c r="D29" s="87"/>
      <c r="E29" s="87"/>
      <c r="F29" s="87"/>
      <c r="G29" s="87"/>
      <c r="H29" s="87"/>
    </row>
    <row r="30" spans="1:8" s="70" customFormat="1" ht="15.75" x14ac:dyDescent="0.2">
      <c r="B30" s="76" t="s">
        <v>35</v>
      </c>
      <c r="C30" s="77" t="s">
        <v>40</v>
      </c>
      <c r="D30" s="87"/>
      <c r="E30" s="87"/>
      <c r="F30" s="87"/>
      <c r="G30" s="87"/>
      <c r="H30" s="87"/>
    </row>
    <row r="31" spans="1:8" s="70" customFormat="1" ht="15.75" x14ac:dyDescent="0.2">
      <c r="B31" s="76" t="s">
        <v>36</v>
      </c>
      <c r="C31" s="77" t="s">
        <v>41</v>
      </c>
      <c r="D31" s="87"/>
      <c r="E31" s="87"/>
      <c r="F31" s="87"/>
      <c r="G31" s="87"/>
      <c r="H31" s="87"/>
    </row>
    <row r="32" spans="1:8" s="70" customFormat="1" ht="45" x14ac:dyDescent="0.2">
      <c r="B32" s="76" t="s">
        <v>37</v>
      </c>
      <c r="C32" s="77" t="s">
        <v>42</v>
      </c>
      <c r="D32" s="87"/>
      <c r="E32" s="87"/>
      <c r="F32" s="87"/>
      <c r="G32" s="87"/>
      <c r="H32" s="87"/>
    </row>
    <row r="33" spans="2:8" s="70" customFormat="1" ht="15.75" x14ac:dyDescent="0.2">
      <c r="B33" s="76" t="s">
        <v>38</v>
      </c>
      <c r="C33" s="77" t="s">
        <v>45</v>
      </c>
      <c r="D33" s="87"/>
      <c r="E33" s="87"/>
      <c r="F33" s="87"/>
      <c r="G33" s="87"/>
      <c r="H33" s="87"/>
    </row>
    <row r="34" spans="2:8" s="70" customFormat="1" ht="45.75" thickBot="1" x14ac:dyDescent="0.25">
      <c r="B34" s="80" t="s">
        <v>39</v>
      </c>
      <c r="C34" s="81" t="s">
        <v>43</v>
      </c>
      <c r="D34" s="89"/>
      <c r="E34" s="89"/>
      <c r="F34" s="89"/>
      <c r="G34" s="89"/>
      <c r="H34" s="89"/>
    </row>
    <row r="36" spans="2:8" ht="14.25" hidden="1" customHeight="1" x14ac:dyDescent="0.2">
      <c r="B36" s="82" t="s">
        <v>3</v>
      </c>
    </row>
    <row r="37" spans="2:8" ht="14.25" hidden="1" customHeight="1" x14ac:dyDescent="0.2">
      <c r="B37" s="83" t="s">
        <v>2</v>
      </c>
    </row>
    <row r="38" spans="2:8" ht="14.25" hidden="1" customHeight="1" x14ac:dyDescent="0.2">
      <c r="B38" s="83" t="s">
        <v>1</v>
      </c>
    </row>
    <row r="39" spans="2:8" ht="14.25" hidden="1" customHeight="1" x14ac:dyDescent="0.2">
      <c r="B39" s="83" t="s">
        <v>0</v>
      </c>
    </row>
    <row r="40" spans="2:8" ht="15" hidden="1" thickBot="1" x14ac:dyDescent="0.25">
      <c r="B40" s="84"/>
    </row>
  </sheetData>
  <sheetProtection password="E2E5" sheet="1" objects="1" scenarios="1"/>
  <mergeCells count="2">
    <mergeCell ref="C2:C3"/>
    <mergeCell ref="B16:C16"/>
  </mergeCells>
  <conditionalFormatting sqref="D4:G34">
    <cfRule type="containsText" dxfId="19" priority="29" operator="containsText" text="ל.ר.">
      <formula>NOT(ISERROR(SEARCH("ל.ר.",D4)))</formula>
    </cfRule>
    <cfRule type="containsText" dxfId="18" priority="30" operator="containsText" text="$">
      <formula>NOT(ISERROR(SEARCH("$",D4)))</formula>
    </cfRule>
    <cfRule type="containsText" dxfId="17" priority="31" operator="containsText" text="X">
      <formula>NOT(ISERROR(SEARCH("X",D4)))</formula>
    </cfRule>
    <cfRule type="containsText" dxfId="16" priority="32" operator="containsText" text="V">
      <formula>NOT(ISERROR(SEARCH("V",D4)))</formula>
    </cfRule>
  </conditionalFormatting>
  <conditionalFormatting sqref="H4:H34">
    <cfRule type="containsText" dxfId="15" priority="1" operator="containsText" text="ל.ר.">
      <formula>NOT(ISERROR(SEARCH("ל.ר.",H4)))</formula>
    </cfRule>
    <cfRule type="containsText" dxfId="14" priority="2" operator="containsText" text="$">
      <formula>NOT(ISERROR(SEARCH("$",H4)))</formula>
    </cfRule>
    <cfRule type="containsText" dxfId="13" priority="3" operator="containsText" text="X">
      <formula>NOT(ISERROR(SEARCH("X",H4)))</formula>
    </cfRule>
    <cfRule type="containsText" dxfId="12" priority="4" operator="containsText" text="V">
      <formula>NOT(ISERROR(SEARCH("V",H4)))</formula>
    </cfRule>
  </conditionalFormatting>
  <dataValidations count="1">
    <dataValidation type="list" allowBlank="1" showInputMessage="1" showErrorMessage="1" sqref="D5:H9 D19:H34 D11:H14">
      <formula1>$B$36:$B$39</formula1>
    </dataValidation>
  </dataValidations>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0"/>
  <sheetViews>
    <sheetView showGridLines="0" rightToLeft="1" tabSelected="1" zoomScale="70" zoomScaleNormal="70" workbookViewId="0"/>
  </sheetViews>
  <sheetFormatPr defaultColWidth="0" defaultRowHeight="14.25" zeroHeight="1" x14ac:dyDescent="0.2"/>
  <cols>
    <col min="1" max="1" width="1.625" style="6" customWidth="1"/>
    <col min="2" max="2" width="7.875" style="6" bestFit="1" customWidth="1"/>
    <col min="3" max="3" width="18.625" style="6" customWidth="1"/>
    <col min="4" max="4" width="45" style="7" bestFit="1" customWidth="1"/>
    <col min="5" max="5" width="9" style="8" customWidth="1"/>
    <col min="6" max="6" width="7.875" style="6" customWidth="1"/>
    <col min="7" max="7" width="15.625" style="6" customWidth="1"/>
    <col min="8" max="8" width="5.625" style="6" customWidth="1"/>
    <col min="9" max="9" width="7.625" style="6" customWidth="1"/>
    <col min="10" max="10" width="15.625" style="6" customWidth="1"/>
    <col min="11" max="11" width="5.625" style="6" customWidth="1"/>
    <col min="12" max="12" width="7.625" style="6" customWidth="1"/>
    <col min="13" max="13" width="15.625" style="6" customWidth="1"/>
    <col min="14" max="14" width="5.625" style="6" customWidth="1"/>
    <col min="15" max="15" width="7.625" style="6" customWidth="1"/>
    <col min="16" max="16" width="15.625" style="6" customWidth="1"/>
    <col min="17" max="17" width="5.625" style="6" customWidth="1"/>
    <col min="18" max="18" width="7.625" style="6" customWidth="1"/>
    <col min="19" max="19" width="15.625" style="6" customWidth="1"/>
    <col min="20" max="20" width="5.625" style="6" customWidth="1"/>
    <col min="21" max="21" width="7.625" style="6" customWidth="1"/>
    <col min="22" max="22" width="1.5" style="6" customWidth="1"/>
    <col min="23" max="24" width="0" style="6" hidden="1" customWidth="1"/>
    <col min="25" max="16384" width="9" style="6" hidden="1"/>
  </cols>
  <sheetData>
    <row r="1" spans="2:21" ht="16.5" customHeight="1" thickBot="1" x14ac:dyDescent="0.25"/>
    <row r="2" spans="2:21" ht="18" x14ac:dyDescent="0.2">
      <c r="B2" s="127" t="s">
        <v>5</v>
      </c>
      <c r="C2" s="130" t="s">
        <v>56</v>
      </c>
      <c r="D2" s="130"/>
      <c r="E2" s="133" t="s">
        <v>57</v>
      </c>
      <c r="F2" s="136" t="s">
        <v>58</v>
      </c>
      <c r="G2" s="139">
        <v>1</v>
      </c>
      <c r="H2" s="140"/>
      <c r="I2" s="141"/>
      <c r="J2" s="142">
        <v>2</v>
      </c>
      <c r="K2" s="143"/>
      <c r="L2" s="144"/>
      <c r="M2" s="142">
        <v>3</v>
      </c>
      <c r="N2" s="143"/>
      <c r="O2" s="144"/>
      <c r="P2" s="142">
        <v>4</v>
      </c>
      <c r="Q2" s="143"/>
      <c r="R2" s="144"/>
      <c r="S2" s="142">
        <v>5</v>
      </c>
      <c r="T2" s="143"/>
      <c r="U2" s="144"/>
    </row>
    <row r="3" spans="2:21" ht="18" x14ac:dyDescent="0.2">
      <c r="B3" s="128"/>
      <c r="C3" s="131"/>
      <c r="D3" s="131"/>
      <c r="E3" s="134"/>
      <c r="F3" s="137"/>
      <c r="G3" s="145" t="str">
        <f>IF('תנאי-סף'!D3="","",'תנאי-סף'!D3)</f>
        <v/>
      </c>
      <c r="H3" s="146"/>
      <c r="I3" s="147"/>
      <c r="J3" s="145" t="str">
        <f>IF('תנאי-סף'!E3="","",'תנאי-סף'!E3)</f>
        <v/>
      </c>
      <c r="K3" s="146"/>
      <c r="L3" s="147"/>
      <c r="M3" s="145" t="str">
        <f>IF('תנאי-סף'!F3="","",'תנאי-סף'!F3)</f>
        <v/>
      </c>
      <c r="N3" s="146"/>
      <c r="O3" s="147"/>
      <c r="P3" s="145" t="str">
        <f>IF('תנאי-סף'!G3="","",'תנאי-סף'!G3)</f>
        <v/>
      </c>
      <c r="Q3" s="146"/>
      <c r="R3" s="147"/>
      <c r="S3" s="145" t="str">
        <f>IF('תנאי-סף'!H3="","",'תנאי-סף'!H3)</f>
        <v/>
      </c>
      <c r="T3" s="146"/>
      <c r="U3" s="147"/>
    </row>
    <row r="4" spans="2:21" ht="63.75" thickBot="1" x14ac:dyDescent="0.25">
      <c r="B4" s="129"/>
      <c r="C4" s="132"/>
      <c r="D4" s="132"/>
      <c r="E4" s="135"/>
      <c r="F4" s="138"/>
      <c r="G4" s="9" t="s">
        <v>86</v>
      </c>
      <c r="H4" s="10" t="s">
        <v>59</v>
      </c>
      <c r="I4" s="11" t="s">
        <v>60</v>
      </c>
      <c r="J4" s="9" t="s">
        <v>86</v>
      </c>
      <c r="K4" s="10" t="s">
        <v>59</v>
      </c>
      <c r="L4" s="11" t="s">
        <v>60</v>
      </c>
      <c r="M4" s="9" t="s">
        <v>86</v>
      </c>
      <c r="N4" s="10" t="s">
        <v>59</v>
      </c>
      <c r="O4" s="11" t="s">
        <v>60</v>
      </c>
      <c r="P4" s="9" t="s">
        <v>86</v>
      </c>
      <c r="Q4" s="10" t="s">
        <v>59</v>
      </c>
      <c r="R4" s="11" t="s">
        <v>60</v>
      </c>
      <c r="S4" s="9" t="s">
        <v>86</v>
      </c>
      <c r="T4" s="10" t="s">
        <v>59</v>
      </c>
      <c r="U4" s="11" t="s">
        <v>60</v>
      </c>
    </row>
    <row r="5" spans="2:21" ht="19.5" customHeight="1" thickBot="1" x14ac:dyDescent="0.25">
      <c r="B5" s="12" t="s">
        <v>49</v>
      </c>
      <c r="C5" s="171" t="s">
        <v>75</v>
      </c>
      <c r="D5" s="172"/>
      <c r="E5" s="13" t="s">
        <v>69</v>
      </c>
      <c r="F5" s="14">
        <v>0.12</v>
      </c>
      <c r="G5" s="188"/>
      <c r="H5" s="15"/>
      <c r="I5" s="16" t="str">
        <f>IF(H5="","",MIN((H5-4)*3,12))</f>
        <v/>
      </c>
      <c r="J5" s="188"/>
      <c r="K5" s="15"/>
      <c r="L5" s="16" t="str">
        <f>IF(K5="","",MIN((K5-4)*3,12))</f>
        <v/>
      </c>
      <c r="M5" s="188"/>
      <c r="N5" s="15"/>
      <c r="O5" s="16" t="str">
        <f>IF(N5="","",MIN((N5-4)*3,12))</f>
        <v/>
      </c>
      <c r="P5" s="188"/>
      <c r="Q5" s="15"/>
      <c r="R5" s="16" t="str">
        <f>IF(Q5="","",MIN((Q5-4)*3,12))</f>
        <v/>
      </c>
      <c r="S5" s="188"/>
      <c r="T5" s="15"/>
      <c r="U5" s="16" t="str">
        <f>IF(T5="","",MIN((T5-4)*3,12))</f>
        <v/>
      </c>
    </row>
    <row r="6" spans="2:21" ht="15" customHeight="1" x14ac:dyDescent="0.2">
      <c r="B6" s="179" t="s">
        <v>50</v>
      </c>
      <c r="C6" s="157" t="s">
        <v>62</v>
      </c>
      <c r="D6" s="17" t="s">
        <v>66</v>
      </c>
      <c r="E6" s="18">
        <v>0.4</v>
      </c>
      <c r="F6" s="160">
        <v>0.38</v>
      </c>
      <c r="G6" s="34"/>
      <c r="H6" s="39"/>
      <c r="I6" s="148">
        <f>SUMPRODUCT($E6:$E8,H6:H8)</f>
        <v>0</v>
      </c>
      <c r="J6" s="34"/>
      <c r="K6" s="39"/>
      <c r="L6" s="148">
        <f>SUMPRODUCT($E6:$E8,K6:K8)</f>
        <v>0</v>
      </c>
      <c r="M6" s="34"/>
      <c r="N6" s="39"/>
      <c r="O6" s="148">
        <f>SUMPRODUCT($E6:$E8,N6:N8)</f>
        <v>0</v>
      </c>
      <c r="P6" s="34"/>
      <c r="Q6" s="39"/>
      <c r="R6" s="148">
        <f>SUMPRODUCT($E6:$E8,Q6:Q8)</f>
        <v>0</v>
      </c>
      <c r="S6" s="34"/>
      <c r="T6" s="39"/>
      <c r="U6" s="148">
        <f>SUMPRODUCT($E6:$E8,T6:T8)</f>
        <v>0</v>
      </c>
    </row>
    <row r="7" spans="2:21" ht="15" customHeight="1" x14ac:dyDescent="0.2">
      <c r="B7" s="180"/>
      <c r="C7" s="158"/>
      <c r="D7" s="19" t="s">
        <v>68</v>
      </c>
      <c r="E7" s="20">
        <v>0.3</v>
      </c>
      <c r="F7" s="161"/>
      <c r="G7" s="35"/>
      <c r="H7" s="40"/>
      <c r="I7" s="149"/>
      <c r="J7" s="35"/>
      <c r="K7" s="40"/>
      <c r="L7" s="149"/>
      <c r="M7" s="35"/>
      <c r="N7" s="40"/>
      <c r="O7" s="149"/>
      <c r="P7" s="35"/>
      <c r="Q7" s="40"/>
      <c r="R7" s="149"/>
      <c r="S7" s="35"/>
      <c r="T7" s="40"/>
      <c r="U7" s="149"/>
    </row>
    <row r="8" spans="2:21" ht="15.75" customHeight="1" thickBot="1" x14ac:dyDescent="0.25">
      <c r="B8" s="180"/>
      <c r="C8" s="159"/>
      <c r="D8" s="21" t="s">
        <v>67</v>
      </c>
      <c r="E8" s="22">
        <v>0.3</v>
      </c>
      <c r="F8" s="162"/>
      <c r="G8" s="36"/>
      <c r="H8" s="41"/>
      <c r="I8" s="150"/>
      <c r="J8" s="36"/>
      <c r="K8" s="41"/>
      <c r="L8" s="150"/>
      <c r="M8" s="36"/>
      <c r="N8" s="41"/>
      <c r="O8" s="150"/>
      <c r="P8" s="36"/>
      <c r="Q8" s="41"/>
      <c r="R8" s="150"/>
      <c r="S8" s="36"/>
      <c r="T8" s="41"/>
      <c r="U8" s="150"/>
    </row>
    <row r="9" spans="2:21" ht="15" customHeight="1" x14ac:dyDescent="0.2">
      <c r="B9" s="179" t="s">
        <v>65</v>
      </c>
      <c r="C9" s="151" t="s">
        <v>63</v>
      </c>
      <c r="D9" s="23" t="s">
        <v>51</v>
      </c>
      <c r="E9" s="24">
        <v>0.25</v>
      </c>
      <c r="F9" s="154">
        <f>IF($E$21="לא",50%,IF($E$21="כן",30%,50%))</f>
        <v>0.5</v>
      </c>
      <c r="G9" s="34"/>
      <c r="H9" s="39"/>
      <c r="I9" s="163">
        <f>SUMPRODUCT($E9:$E13,H9:H13)</f>
        <v>0</v>
      </c>
      <c r="J9" s="34"/>
      <c r="K9" s="39"/>
      <c r="L9" s="163">
        <f>SUMPRODUCT($E9:$E13,K9:K13)</f>
        <v>0</v>
      </c>
      <c r="M9" s="34"/>
      <c r="N9" s="39"/>
      <c r="O9" s="163">
        <f>SUMPRODUCT($E9:$E13,N9:N13)</f>
        <v>0</v>
      </c>
      <c r="P9" s="34"/>
      <c r="Q9" s="39"/>
      <c r="R9" s="163">
        <f>SUMPRODUCT($E9:$E13,Q9:Q13)</f>
        <v>0</v>
      </c>
      <c r="S9" s="34"/>
      <c r="T9" s="39"/>
      <c r="U9" s="163">
        <f>SUMPRODUCT($E9:$E13,T9:T13)</f>
        <v>0</v>
      </c>
    </row>
    <row r="10" spans="2:21" ht="15" customHeight="1" x14ac:dyDescent="0.2">
      <c r="B10" s="180"/>
      <c r="C10" s="151"/>
      <c r="D10" s="23" t="s">
        <v>52</v>
      </c>
      <c r="E10" s="24">
        <v>0.25</v>
      </c>
      <c r="F10" s="154"/>
      <c r="G10" s="37"/>
      <c r="H10" s="42"/>
      <c r="I10" s="164"/>
      <c r="J10" s="37"/>
      <c r="K10" s="42"/>
      <c r="L10" s="164"/>
      <c r="M10" s="37"/>
      <c r="N10" s="42"/>
      <c r="O10" s="164"/>
      <c r="P10" s="37"/>
      <c r="Q10" s="42"/>
      <c r="R10" s="164"/>
      <c r="S10" s="37"/>
      <c r="T10" s="42"/>
      <c r="U10" s="164"/>
    </row>
    <row r="11" spans="2:21" ht="15" customHeight="1" x14ac:dyDescent="0.2">
      <c r="B11" s="180"/>
      <c r="C11" s="151"/>
      <c r="D11" s="23" t="s">
        <v>53</v>
      </c>
      <c r="E11" s="24">
        <v>0.15</v>
      </c>
      <c r="F11" s="154"/>
      <c r="G11" s="37"/>
      <c r="H11" s="42"/>
      <c r="I11" s="164"/>
      <c r="J11" s="37"/>
      <c r="K11" s="42"/>
      <c r="L11" s="164"/>
      <c r="M11" s="37"/>
      <c r="N11" s="42"/>
      <c r="O11" s="164"/>
      <c r="P11" s="37"/>
      <c r="Q11" s="42"/>
      <c r="R11" s="164"/>
      <c r="S11" s="37"/>
      <c r="T11" s="42"/>
      <c r="U11" s="164"/>
    </row>
    <row r="12" spans="2:21" ht="15" customHeight="1" x14ac:dyDescent="0.2">
      <c r="B12" s="180"/>
      <c r="C12" s="152"/>
      <c r="D12" s="25" t="s">
        <v>70</v>
      </c>
      <c r="E12" s="20">
        <v>0.15</v>
      </c>
      <c r="F12" s="155"/>
      <c r="G12" s="38"/>
      <c r="H12" s="43"/>
      <c r="I12" s="165"/>
      <c r="J12" s="38"/>
      <c r="K12" s="43"/>
      <c r="L12" s="165"/>
      <c r="M12" s="38"/>
      <c r="N12" s="43"/>
      <c r="O12" s="165"/>
      <c r="P12" s="38"/>
      <c r="Q12" s="43"/>
      <c r="R12" s="165"/>
      <c r="S12" s="38"/>
      <c r="T12" s="43"/>
      <c r="U12" s="165"/>
    </row>
    <row r="13" spans="2:21" ht="15.75" customHeight="1" thickBot="1" x14ac:dyDescent="0.25">
      <c r="B13" s="181"/>
      <c r="C13" s="153"/>
      <c r="D13" s="26" t="s">
        <v>71</v>
      </c>
      <c r="E13" s="22">
        <v>0.2</v>
      </c>
      <c r="F13" s="156"/>
      <c r="G13" s="36"/>
      <c r="H13" s="41"/>
      <c r="I13" s="166"/>
      <c r="J13" s="36"/>
      <c r="K13" s="41"/>
      <c r="L13" s="166"/>
      <c r="M13" s="36"/>
      <c r="N13" s="41"/>
      <c r="O13" s="166"/>
      <c r="P13" s="36"/>
      <c r="Q13" s="41"/>
      <c r="R13" s="166"/>
      <c r="S13" s="36"/>
      <c r="T13" s="41"/>
      <c r="U13" s="166"/>
    </row>
    <row r="14" spans="2:21" ht="15" customHeight="1" x14ac:dyDescent="0.2">
      <c r="B14" s="179" t="s">
        <v>54</v>
      </c>
      <c r="C14" s="151" t="s">
        <v>64</v>
      </c>
      <c r="D14" s="23" t="s">
        <v>73</v>
      </c>
      <c r="E14" s="24">
        <v>0.25</v>
      </c>
      <c r="F14" s="154">
        <f>IF($E$21="לא",0%,IF($E$21="כן",20%,0%))</f>
        <v>0</v>
      </c>
      <c r="G14" s="34"/>
      <c r="H14" s="39"/>
      <c r="I14" s="148">
        <f>SUMPRODUCT($E14:$E16,H14:H16)</f>
        <v>0</v>
      </c>
      <c r="J14" s="34"/>
      <c r="K14" s="39"/>
      <c r="L14" s="148">
        <f>SUMPRODUCT($E14:$E16,K14:K16)</f>
        <v>0</v>
      </c>
      <c r="M14" s="34"/>
      <c r="N14" s="39"/>
      <c r="O14" s="148">
        <f>SUMPRODUCT($E14:$E16,N14:N16)</f>
        <v>0</v>
      </c>
      <c r="P14" s="34"/>
      <c r="Q14" s="39"/>
      <c r="R14" s="148">
        <f>SUMPRODUCT($E14:$E16,Q14:Q16)</f>
        <v>0</v>
      </c>
      <c r="S14" s="34"/>
      <c r="T14" s="39"/>
      <c r="U14" s="148">
        <f>SUMPRODUCT($E14:$E16,T14:T16)</f>
        <v>0</v>
      </c>
    </row>
    <row r="15" spans="2:21" ht="15" customHeight="1" x14ac:dyDescent="0.2">
      <c r="B15" s="180"/>
      <c r="C15" s="152"/>
      <c r="D15" s="27" t="s">
        <v>74</v>
      </c>
      <c r="E15" s="20">
        <v>0.25</v>
      </c>
      <c r="F15" s="155"/>
      <c r="G15" s="38"/>
      <c r="H15" s="43"/>
      <c r="I15" s="149"/>
      <c r="J15" s="38"/>
      <c r="K15" s="43"/>
      <c r="L15" s="149"/>
      <c r="M15" s="38"/>
      <c r="N15" s="43"/>
      <c r="O15" s="149"/>
      <c r="P15" s="38"/>
      <c r="Q15" s="43"/>
      <c r="R15" s="149"/>
      <c r="S15" s="38"/>
      <c r="T15" s="43"/>
      <c r="U15" s="149"/>
    </row>
    <row r="16" spans="2:21" ht="15.75" customHeight="1" thickBot="1" x14ac:dyDescent="0.25">
      <c r="B16" s="181"/>
      <c r="C16" s="153"/>
      <c r="D16" s="26" t="s">
        <v>55</v>
      </c>
      <c r="E16" s="22">
        <v>0.5</v>
      </c>
      <c r="F16" s="156"/>
      <c r="G16" s="36"/>
      <c r="H16" s="41"/>
      <c r="I16" s="150"/>
      <c r="J16" s="36"/>
      <c r="K16" s="41"/>
      <c r="L16" s="150"/>
      <c r="M16" s="36"/>
      <c r="N16" s="41"/>
      <c r="O16" s="150"/>
      <c r="P16" s="36"/>
      <c r="Q16" s="41"/>
      <c r="R16" s="150"/>
      <c r="S16" s="36"/>
      <c r="T16" s="41"/>
      <c r="U16" s="150"/>
    </row>
    <row r="17" spans="2:21" s="29" customFormat="1" ht="26.25" customHeight="1" thickBot="1" x14ac:dyDescent="0.3">
      <c r="B17" s="173" t="s">
        <v>72</v>
      </c>
      <c r="C17" s="174"/>
      <c r="D17" s="174"/>
      <c r="E17" s="175"/>
      <c r="F17" s="28">
        <f>SUM(F5:F16)</f>
        <v>1</v>
      </c>
      <c r="G17" s="168">
        <f>SUMPRODUCT($F5:$F16,I5:I16)</f>
        <v>0</v>
      </c>
      <c r="H17" s="169"/>
      <c r="I17" s="170"/>
      <c r="J17" s="168">
        <f>SUMPRODUCT($F5:$F16,L5:L16)</f>
        <v>0</v>
      </c>
      <c r="K17" s="169"/>
      <c r="L17" s="170"/>
      <c r="M17" s="168">
        <f>SUMPRODUCT($F5:$F16,O5:O16)</f>
        <v>0</v>
      </c>
      <c r="N17" s="169"/>
      <c r="O17" s="170"/>
      <c r="P17" s="168">
        <f>SUMPRODUCT($F5:$F16,R5:R16)</f>
        <v>0</v>
      </c>
      <c r="Q17" s="169"/>
      <c r="R17" s="170"/>
      <c r="S17" s="168">
        <f>SUMPRODUCT($F5:$F16,U5:U16)</f>
        <v>0</v>
      </c>
      <c r="T17" s="169"/>
      <c r="U17" s="170"/>
    </row>
    <row r="18" spans="2:21" s="31" customFormat="1" ht="22.5" customHeight="1" thickBot="1" x14ac:dyDescent="0.25">
      <c r="B18" s="176" t="s">
        <v>61</v>
      </c>
      <c r="C18" s="177"/>
      <c r="D18" s="177"/>
      <c r="E18" s="178"/>
      <c r="F18" s="30">
        <v>70</v>
      </c>
      <c r="G18" s="167" t="str">
        <f>IF(G17&gt;=$F$18,"V","X")</f>
        <v>X</v>
      </c>
      <c r="H18" s="167"/>
      <c r="I18" s="167"/>
      <c r="J18" s="167" t="str">
        <f>IF(J17&gt;=$F$18,"V","X")</f>
        <v>X</v>
      </c>
      <c r="K18" s="167"/>
      <c r="L18" s="167"/>
      <c r="M18" s="167" t="str">
        <f>IF(M17&gt;=$F$18,"V","X")</f>
        <v>X</v>
      </c>
      <c r="N18" s="167"/>
      <c r="O18" s="167"/>
      <c r="P18" s="167" t="str">
        <f>IF(P17&gt;=$F$18,"V","X")</f>
        <v>X</v>
      </c>
      <c r="Q18" s="167"/>
      <c r="R18" s="167"/>
      <c r="S18" s="167" t="str">
        <f>IF(S17&gt;=$F$18,"V","X")</f>
        <v>X</v>
      </c>
      <c r="T18" s="167"/>
      <c r="U18" s="167"/>
    </row>
    <row r="19" spans="2:21" x14ac:dyDescent="0.2">
      <c r="B19" s="32" t="s">
        <v>47</v>
      </c>
    </row>
    <row r="20" spans="2:21" ht="15" thickBot="1" x14ac:dyDescent="0.25">
      <c r="B20" s="32" t="s">
        <v>48</v>
      </c>
    </row>
    <row r="21" spans="2:21" ht="36.75" customHeight="1" thickBot="1" x14ac:dyDescent="0.25">
      <c r="D21" s="33" t="s">
        <v>85</v>
      </c>
      <c r="E21" s="44"/>
    </row>
    <row r="22" spans="2:21" x14ac:dyDescent="0.2"/>
    <row r="23" spans="2:21" hidden="1" x14ac:dyDescent="0.2"/>
    <row r="24" spans="2:21" hidden="1" x14ac:dyDescent="0.2"/>
    <row r="25" spans="2:21" hidden="1" x14ac:dyDescent="0.2"/>
    <row r="26" spans="2:21" hidden="1" x14ac:dyDescent="0.2"/>
    <row r="27" spans="2:21" hidden="1" x14ac:dyDescent="0.2"/>
    <row r="28" spans="2:21" hidden="1" x14ac:dyDescent="0.2"/>
    <row r="29" spans="2:21" hidden="1" x14ac:dyDescent="0.2"/>
    <row r="30" spans="2:21" hidden="1" x14ac:dyDescent="0.2"/>
    <row r="31" spans="2:21" hidden="1" x14ac:dyDescent="0.2"/>
    <row r="32" spans="2:21" hidden="1" x14ac:dyDescent="0.2"/>
    <row r="33" hidden="1" x14ac:dyDescent="0.2"/>
    <row r="34" hidden="1" x14ac:dyDescent="0.2"/>
    <row r="35" hidden="1" x14ac:dyDescent="0.2"/>
    <row r="36" hidden="1" x14ac:dyDescent="0.2"/>
    <row r="37" hidden="1" x14ac:dyDescent="0.2"/>
    <row r="38" hidden="1" x14ac:dyDescent="0.2"/>
    <row r="39" hidden="1" x14ac:dyDescent="0.2"/>
    <row r="40" hidden="1" x14ac:dyDescent="0.2"/>
    <row r="41" hidden="1" x14ac:dyDescent="0.2"/>
    <row r="42" hidden="1" x14ac:dyDescent="0.2"/>
    <row r="43" hidden="1" x14ac:dyDescent="0.2"/>
    <row r="44" hidden="1" x14ac:dyDescent="0.2"/>
    <row r="45" hidden="1" x14ac:dyDescent="0.2"/>
    <row r="46" hidden="1" x14ac:dyDescent="0.2"/>
    <row r="47" hidden="1" x14ac:dyDescent="0.2"/>
    <row r="48"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sheetData>
  <sheetProtection password="E2E5" sheet="1" objects="1" scenarios="1"/>
  <mergeCells count="51">
    <mergeCell ref="U9:U13"/>
    <mergeCell ref="C5:D5"/>
    <mergeCell ref="B17:E17"/>
    <mergeCell ref="B18:E18"/>
    <mergeCell ref="B6:B8"/>
    <mergeCell ref="B14:B16"/>
    <mergeCell ref="B9:B13"/>
    <mergeCell ref="C9:C13"/>
    <mergeCell ref="F9:F13"/>
    <mergeCell ref="I9:I13"/>
    <mergeCell ref="L9:L13"/>
    <mergeCell ref="G18:I18"/>
    <mergeCell ref="J18:L18"/>
    <mergeCell ref="M18:O18"/>
    <mergeCell ref="P18:R18"/>
    <mergeCell ref="S18:U18"/>
    <mergeCell ref="G17:I17"/>
    <mergeCell ref="J17:L17"/>
    <mergeCell ref="M17:O17"/>
    <mergeCell ref="P17:R17"/>
    <mergeCell ref="S17:U17"/>
    <mergeCell ref="R6:R8"/>
    <mergeCell ref="U6:U8"/>
    <mergeCell ref="C14:C16"/>
    <mergeCell ref="F14:F16"/>
    <mergeCell ref="I14:I16"/>
    <mergeCell ref="L14:L16"/>
    <mergeCell ref="O14:O16"/>
    <mergeCell ref="R14:R16"/>
    <mergeCell ref="U14:U16"/>
    <mergeCell ref="C6:C8"/>
    <mergeCell ref="F6:F8"/>
    <mergeCell ref="I6:I8"/>
    <mergeCell ref="L6:L8"/>
    <mergeCell ref="O6:O8"/>
    <mergeCell ref="O9:O13"/>
    <mergeCell ref="R9:R13"/>
    <mergeCell ref="J2:L2"/>
    <mergeCell ref="M2:O2"/>
    <mergeCell ref="P2:R2"/>
    <mergeCell ref="S2:U2"/>
    <mergeCell ref="G3:I3"/>
    <mergeCell ref="J3:L3"/>
    <mergeCell ref="M3:O3"/>
    <mergeCell ref="P3:R3"/>
    <mergeCell ref="S3:U3"/>
    <mergeCell ref="B2:B4"/>
    <mergeCell ref="C2:D4"/>
    <mergeCell ref="E2:E4"/>
    <mergeCell ref="F2:F4"/>
    <mergeCell ref="G2:I2"/>
  </mergeCells>
  <conditionalFormatting sqref="G18:I18">
    <cfRule type="expression" dxfId="11" priority="37">
      <formula>G$18="X"</formula>
    </cfRule>
    <cfRule type="expression" dxfId="10" priority="38">
      <formula>G$18="V"</formula>
    </cfRule>
  </conditionalFormatting>
  <conditionalFormatting sqref="J18:L18">
    <cfRule type="expression" dxfId="9" priority="31">
      <formula>J$18="X"</formula>
    </cfRule>
    <cfRule type="expression" dxfId="8" priority="32">
      <formula>J$18="V"</formula>
    </cfRule>
  </conditionalFormatting>
  <conditionalFormatting sqref="M18:O18">
    <cfRule type="expression" dxfId="7" priority="29">
      <formula>M$18="X"</formula>
    </cfRule>
    <cfRule type="expression" dxfId="6" priority="30">
      <formula>M$18="V"</formula>
    </cfRule>
  </conditionalFormatting>
  <conditionalFormatting sqref="P18:R18">
    <cfRule type="expression" dxfId="5" priority="27">
      <formula>P$18="X"</formula>
    </cfRule>
    <cfRule type="expression" dxfId="4" priority="28">
      <formula>P$18="V"</formula>
    </cfRule>
  </conditionalFormatting>
  <conditionalFormatting sqref="S18:U18">
    <cfRule type="expression" dxfId="3" priority="25">
      <formula>S$18="X"</formula>
    </cfRule>
    <cfRule type="expression" dxfId="2" priority="26">
      <formula>S$18="V"</formula>
    </cfRule>
  </conditionalFormatting>
  <conditionalFormatting sqref="E21">
    <cfRule type="cellIs" dxfId="1" priority="1" operator="equal">
      <formula>"כן"</formula>
    </cfRule>
    <cfRule type="cellIs" dxfId="0" priority="2" operator="equal">
      <formula>"לא"</formula>
    </cfRule>
  </conditionalFormatting>
  <dataValidations count="2">
    <dataValidation operator="greaterThanOrEqual" allowBlank="1" showInputMessage="1" showErrorMessage="1" sqref="G6:G7 M6:M7 P6:P7 J6:J7 S6:S7"/>
    <dataValidation type="list" allowBlank="1" showInputMessage="1" showErrorMessage="1" sqref="E21">
      <formula1>$B$19:$B$20</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rightToLeft="1" zoomScaleNormal="100" workbookViewId="0"/>
  </sheetViews>
  <sheetFormatPr defaultColWidth="0" defaultRowHeight="14.25" zeroHeight="1" x14ac:dyDescent="0.2"/>
  <cols>
    <col min="1" max="2" width="9" style="6" customWidth="1"/>
    <col min="3" max="3" width="18.125" style="6" customWidth="1"/>
    <col min="4" max="8" width="12.625" style="6" customWidth="1"/>
    <col min="9" max="9" width="9" style="6" customWidth="1"/>
    <col min="10" max="16384" width="9" style="6" hidden="1"/>
  </cols>
  <sheetData>
    <row r="1" spans="2:8" ht="15" thickBot="1" x14ac:dyDescent="0.25"/>
    <row r="2" spans="2:8" ht="15" x14ac:dyDescent="0.2">
      <c r="C2" s="182" t="s">
        <v>81</v>
      </c>
      <c r="D2" s="90">
        <v>1</v>
      </c>
      <c r="E2" s="91">
        <v>2</v>
      </c>
      <c r="F2" s="91">
        <v>3</v>
      </c>
      <c r="G2" s="91">
        <v>4</v>
      </c>
      <c r="H2" s="92">
        <v>5</v>
      </c>
    </row>
    <row r="3" spans="2:8" ht="15" x14ac:dyDescent="0.2">
      <c r="C3" s="183"/>
      <c r="D3" s="93" t="str">
        <f>IF('תנאי-סף'!D3="","",'תנאי-סף'!D3)</f>
        <v/>
      </c>
      <c r="E3" s="94" t="str">
        <f>IF('תנאי-סף'!E3="","",'תנאי-סף'!E3)</f>
        <v/>
      </c>
      <c r="F3" s="94" t="str">
        <f>IF('תנאי-סף'!F3="","",'תנאי-סף'!F3)</f>
        <v/>
      </c>
      <c r="G3" s="94" t="str">
        <f>IF('תנאי-סף'!G3="","",'תנאי-סף'!G3)</f>
        <v/>
      </c>
      <c r="H3" s="95" t="str">
        <f>IF('תנאי-סף'!H3="","",'תנאי-סף'!H3)</f>
        <v/>
      </c>
    </row>
    <row r="4" spans="2:8" ht="18" customHeight="1" x14ac:dyDescent="0.2">
      <c r="C4" s="96" t="s">
        <v>76</v>
      </c>
      <c r="D4" s="120"/>
      <c r="E4" s="121"/>
      <c r="F4" s="121"/>
      <c r="G4" s="121"/>
      <c r="H4" s="122"/>
    </row>
    <row r="5" spans="2:8" ht="18" customHeight="1" thickBot="1" x14ac:dyDescent="0.25">
      <c r="C5" s="97" t="s">
        <v>77</v>
      </c>
      <c r="D5" s="98">
        <f>IFERROR(MIN($D$4:$H$4)/D4*100,0)</f>
        <v>0</v>
      </c>
      <c r="E5" s="99">
        <f t="shared" ref="E5:H5" si="0">IFERROR(MIN($D$4:$H$4)/E4*100,0)</f>
        <v>0</v>
      </c>
      <c r="F5" s="99">
        <f t="shared" si="0"/>
        <v>0</v>
      </c>
      <c r="G5" s="99">
        <f t="shared" si="0"/>
        <v>0</v>
      </c>
      <c r="H5" s="100">
        <f t="shared" si="0"/>
        <v>0</v>
      </c>
    </row>
    <row r="6" spans="2:8" x14ac:dyDescent="0.2"/>
    <row r="7" spans="2:8" x14ac:dyDescent="0.2"/>
    <row r="8" spans="2:8" x14ac:dyDescent="0.2"/>
    <row r="9" spans="2:8" x14ac:dyDescent="0.2"/>
    <row r="10" spans="2:8" ht="15" thickBot="1" x14ac:dyDescent="0.25"/>
    <row r="11" spans="2:8" ht="15.75" thickBot="1" x14ac:dyDescent="0.3">
      <c r="B11" s="184" t="s">
        <v>82</v>
      </c>
      <c r="C11" s="185"/>
      <c r="D11" s="101">
        <v>1</v>
      </c>
      <c r="E11" s="91">
        <v>2</v>
      </c>
      <c r="F11" s="91">
        <v>3</v>
      </c>
      <c r="G11" s="91">
        <v>4</v>
      </c>
      <c r="H11" s="92">
        <v>5</v>
      </c>
    </row>
    <row r="12" spans="2:8" ht="15" x14ac:dyDescent="0.25">
      <c r="B12" s="102" t="s">
        <v>46</v>
      </c>
      <c r="C12" s="103" t="s">
        <v>83</v>
      </c>
      <c r="D12" s="104" t="str">
        <f>D3</f>
        <v/>
      </c>
      <c r="E12" s="105" t="str">
        <f t="shared" ref="E12:H12" si="1">E3</f>
        <v/>
      </c>
      <c r="F12" s="105" t="str">
        <f t="shared" si="1"/>
        <v/>
      </c>
      <c r="G12" s="105" t="str">
        <f t="shared" si="1"/>
        <v/>
      </c>
      <c r="H12" s="106" t="str">
        <f t="shared" si="1"/>
        <v/>
      </c>
    </row>
    <row r="13" spans="2:8" x14ac:dyDescent="0.2">
      <c r="B13" s="107">
        <v>0.5</v>
      </c>
      <c r="C13" s="108" t="s">
        <v>78</v>
      </c>
      <c r="D13" s="109">
        <f>איכות!G17</f>
        <v>0</v>
      </c>
      <c r="E13" s="110">
        <f>איכות!J17</f>
        <v>0</v>
      </c>
      <c r="F13" s="110">
        <f>איכות!M17</f>
        <v>0</v>
      </c>
      <c r="G13" s="110">
        <f>איכות!P17</f>
        <v>0</v>
      </c>
      <c r="H13" s="111">
        <f>איכות!S17</f>
        <v>0</v>
      </c>
    </row>
    <row r="14" spans="2:8" x14ac:dyDescent="0.2">
      <c r="B14" s="107">
        <v>0.5</v>
      </c>
      <c r="C14" s="108" t="s">
        <v>79</v>
      </c>
      <c r="D14" s="109">
        <f>D5</f>
        <v>0</v>
      </c>
      <c r="E14" s="110">
        <f t="shared" ref="E14:H14" si="2">E5</f>
        <v>0</v>
      </c>
      <c r="F14" s="110">
        <f t="shared" si="2"/>
        <v>0</v>
      </c>
      <c r="G14" s="110">
        <f t="shared" si="2"/>
        <v>0</v>
      </c>
      <c r="H14" s="111">
        <f t="shared" si="2"/>
        <v>0</v>
      </c>
    </row>
    <row r="15" spans="2:8" ht="22.5" customHeight="1" x14ac:dyDescent="0.2">
      <c r="B15" s="112">
        <f>SUM(B13:B14)</f>
        <v>1</v>
      </c>
      <c r="C15" s="113" t="s">
        <v>80</v>
      </c>
      <c r="D15" s="114">
        <f>SUMPRODUCT($B13:$B14,D13:D14)</f>
        <v>0</v>
      </c>
      <c r="E15" s="115">
        <f t="shared" ref="E15:H15" si="3">SUMPRODUCT($B13:$B14,E13:E14)</f>
        <v>0</v>
      </c>
      <c r="F15" s="115">
        <f t="shared" si="3"/>
        <v>0</v>
      </c>
      <c r="G15" s="115">
        <f t="shared" si="3"/>
        <v>0</v>
      </c>
      <c r="H15" s="116">
        <f t="shared" si="3"/>
        <v>0</v>
      </c>
    </row>
    <row r="16" spans="2:8" ht="18" customHeight="1" thickBot="1" x14ac:dyDescent="0.25">
      <c r="B16" s="186" t="s">
        <v>84</v>
      </c>
      <c r="C16" s="187"/>
      <c r="D16" s="117">
        <f>RANK(D15,$D$15:$H$15,0)</f>
        <v>1</v>
      </c>
      <c r="E16" s="118">
        <f t="shared" ref="E16:H16" si="4">RANK(E15,$D$15:$H$15,0)</f>
        <v>1</v>
      </c>
      <c r="F16" s="118">
        <f t="shared" si="4"/>
        <v>1</v>
      </c>
      <c r="G16" s="118">
        <f t="shared" si="4"/>
        <v>1</v>
      </c>
      <c r="H16" s="119">
        <f t="shared" si="4"/>
        <v>1</v>
      </c>
    </row>
    <row r="17" x14ac:dyDescent="0.2"/>
  </sheetData>
  <sheetProtection password="E2E5" sheet="1" objects="1" scenarios="1"/>
  <mergeCells count="3">
    <mergeCell ref="C2:C3"/>
    <mergeCell ref="B11:C11"/>
    <mergeCell ref="B16:C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A8FB6845E3FCE143888E2C7029F91D7F" ma:contentTypeVersion="1" ma:contentTypeDescription="צור מסמך חדש." ma:contentTypeScope="" ma:versionID="b0f6fcf5d5883307d9c708c0f29b6d43">
  <xsd:schema xmlns:xsd="http://www.w3.org/2001/XMLSchema" xmlns:xs="http://www.w3.org/2001/XMLSchema" xmlns:p="http://schemas.microsoft.com/office/2006/metadata/properties" xmlns:ns1="http://schemas.microsoft.com/sharepoint/v3" targetNamespace="http://schemas.microsoft.com/office/2006/metadata/properties" ma:root="true" ma:fieldsID="a7d9a4f930959049207f15a5cd620021"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internalName="PublishingStartDate">
      <xsd:simpleType>
        <xsd:restriction base="dms:Unknown"/>
      </xsd:simpleType>
    </xsd:element>
    <xsd:element name="PublishingExpirationDate" ma:index="9" nillable="true" ma:displayName="מתזמן תאריך סיום"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63FB56F-94B6-436A-A137-37E795687978}"/>
</file>

<file path=customXml/itemProps2.xml><?xml version="1.0" encoding="utf-8"?>
<ds:datastoreItem xmlns:ds="http://schemas.openxmlformats.org/officeDocument/2006/customXml" ds:itemID="{53B4817E-60AC-4AA1-9FF2-760E4C775A55}"/>
</file>

<file path=customXml/itemProps3.xml><?xml version="1.0" encoding="utf-8"?>
<ds:datastoreItem xmlns:ds="http://schemas.openxmlformats.org/officeDocument/2006/customXml" ds:itemID="{206FAF89-011B-4FA5-BA88-3C379BEE635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11</vt:i4>
      </vt:variant>
    </vt:vector>
  </HeadingPairs>
  <TitlesOfParts>
    <vt:vector size="14" baseType="lpstr">
      <vt:lpstr>תנאי-סף</vt:lpstr>
      <vt:lpstr>איכות</vt:lpstr>
      <vt:lpstr>מחיר וסיכום</vt:lpstr>
      <vt:lpstr>'תנאי-סף'!_Ref173487267</vt:lpstr>
      <vt:lpstr>'תנאי-סף'!_Ref179538436</vt:lpstr>
      <vt:lpstr>'תנאי-סף'!_Ref263083897</vt:lpstr>
      <vt:lpstr>'תנאי-סף'!_Ref274737718</vt:lpstr>
      <vt:lpstr>'תנאי-סף'!_Ref299441922</vt:lpstr>
      <vt:lpstr>'תנאי-סף'!_Ref299445146</vt:lpstr>
      <vt:lpstr>'תנאי-סף'!_Ref299615356</vt:lpstr>
      <vt:lpstr>'תנאי-סף'!_Ref304923103</vt:lpstr>
      <vt:lpstr>'תנאי-סף'!_Ref304980088</vt:lpstr>
      <vt:lpstr>'תנאי-סף'!_Ref329872137</vt:lpstr>
      <vt:lpstr>'תנאי-סף'!WPrint_Area_W</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מפל מכרז 2/2013 (מעודכן) לארגון והפקת התערוכה הישראלית בביאנלה בוונציה</dc:title>
  <dc:creator>Shlomi Turgeman</dc:creator>
  <cp:lastModifiedBy>Shlomi Turgeman</cp:lastModifiedBy>
  <dcterms:created xsi:type="dcterms:W3CDTF">2012-09-13T08:40:43Z</dcterms:created>
  <dcterms:modified xsi:type="dcterms:W3CDTF">2013-07-30T07:52:50Z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0x010100A8FB6845E3FCE143888E2C7029F91D7F</vt:lpwstr>
  </property>
</Properties>
</file>